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A9" i="1" l="1"/>
  <c r="AA10" i="1"/>
  <c r="AA11" i="1"/>
  <c r="AA12" i="1"/>
  <c r="AA13" i="1"/>
  <c r="AA14" i="1"/>
  <c r="AA15" i="1"/>
  <c r="AA16" i="1"/>
  <c r="M4" i="1" l="1"/>
  <c r="AA8" i="1" l="1"/>
  <c r="J4" i="1" l="1"/>
  <c r="L4" i="1"/>
  <c r="K4" i="1"/>
  <c r="M16" i="1" l="1"/>
  <c r="R16" i="1"/>
  <c r="M17" i="1" l="1"/>
  <c r="M15" i="1"/>
  <c r="K16" i="1"/>
  <c r="P16" i="1"/>
  <c r="I16" i="1"/>
  <c r="O16" i="1"/>
  <c r="H17" i="1"/>
  <c r="K17" i="1"/>
  <c r="Q16" i="1"/>
  <c r="J16" i="1"/>
  <c r="H15" i="1"/>
  <c r="K15" i="1"/>
  <c r="J17" i="1"/>
  <c r="L16" i="1"/>
  <c r="N16" i="1"/>
  <c r="H16" i="1"/>
  <c r="R17" i="1"/>
  <c r="O17" i="1"/>
  <c r="P17" i="1"/>
  <c r="N15" i="1"/>
  <c r="I15" i="1"/>
  <c r="I17" i="1"/>
  <c r="R15" i="1"/>
  <c r="G16" i="1" l="1"/>
  <c r="U16" i="1"/>
  <c r="V16" i="1" s="1"/>
  <c r="T16" i="1"/>
  <c r="S16" i="1"/>
  <c r="M18" i="1"/>
  <c r="M14" i="1"/>
  <c r="L15" i="1"/>
  <c r="H18" i="1"/>
  <c r="K18" i="1"/>
  <c r="J14" i="1"/>
  <c r="L14" i="1"/>
  <c r="Q17" i="1"/>
  <c r="R14" i="1"/>
  <c r="I14" i="1"/>
  <c r="J15" i="1"/>
  <c r="H14" i="1"/>
  <c r="K14" i="1"/>
  <c r="J18" i="1"/>
  <c r="Q15" i="1"/>
  <c r="Q14" i="1"/>
  <c r="P18" i="1"/>
  <c r="L18" i="1"/>
  <c r="P15" i="1"/>
  <c r="O18" i="1"/>
  <c r="P14" i="1"/>
  <c r="L17" i="1"/>
  <c r="N17" i="1"/>
  <c r="I18" i="1"/>
  <c r="O15" i="1"/>
  <c r="O14" i="1"/>
  <c r="N14" i="1"/>
  <c r="R18" i="1"/>
  <c r="T17" i="1" l="1"/>
  <c r="F16" i="1"/>
  <c r="E16" i="1"/>
  <c r="D16" i="1" s="1"/>
  <c r="G17" i="1"/>
  <c r="G15" i="1"/>
  <c r="U15" i="1"/>
  <c r="V15" i="1" s="1"/>
  <c r="U14" i="1"/>
  <c r="V14" i="1" s="1"/>
  <c r="U17" i="1"/>
  <c r="V17" i="1" s="1"/>
  <c r="T14" i="1"/>
  <c r="T15" i="1"/>
  <c r="S15" i="1"/>
  <c r="S14" i="1"/>
  <c r="S17" i="1"/>
  <c r="M19" i="1"/>
  <c r="M13" i="1"/>
  <c r="N18" i="1"/>
  <c r="J19" i="1"/>
  <c r="Q18" i="1"/>
  <c r="O19" i="1"/>
  <c r="H19" i="1"/>
  <c r="K19" i="1"/>
  <c r="L13" i="1"/>
  <c r="R19" i="1"/>
  <c r="N13" i="1"/>
  <c r="H13" i="1"/>
  <c r="K13" i="1"/>
  <c r="J13" i="1"/>
  <c r="P19" i="1"/>
  <c r="R13" i="1"/>
  <c r="S18" i="1" l="1"/>
  <c r="F17" i="1"/>
  <c r="E17" i="1"/>
  <c r="D17" i="1" s="1"/>
  <c r="F15" i="1"/>
  <c r="E15" i="1"/>
  <c r="D15" i="1" s="1"/>
  <c r="G14" i="1"/>
  <c r="G18" i="1"/>
  <c r="U18" i="1"/>
  <c r="V18" i="1" s="1"/>
  <c r="T18" i="1"/>
  <c r="T19" i="1"/>
  <c r="M12" i="1"/>
  <c r="M20" i="1"/>
  <c r="P13" i="1"/>
  <c r="H20" i="1"/>
  <c r="K12" i="1"/>
  <c r="J12" i="1"/>
  <c r="Q13" i="1"/>
  <c r="O13" i="1"/>
  <c r="K20" i="1"/>
  <c r="J20" i="1"/>
  <c r="L20" i="1"/>
  <c r="Q12" i="1"/>
  <c r="R12" i="1"/>
  <c r="P20" i="1"/>
  <c r="I13" i="1"/>
  <c r="Q19" i="1"/>
  <c r="L19" i="1"/>
  <c r="I19" i="1"/>
  <c r="L12" i="1"/>
  <c r="O20" i="1"/>
  <c r="N19" i="1"/>
  <c r="I20" i="1"/>
  <c r="I12" i="1"/>
  <c r="H12" i="1"/>
  <c r="R20" i="1"/>
  <c r="S19" i="1" l="1"/>
  <c r="U19" i="1"/>
  <c r="V19" i="1" s="1"/>
  <c r="S13" i="1"/>
  <c r="F18" i="1"/>
  <c r="E18" i="1"/>
  <c r="D18" i="1" s="1"/>
  <c r="F14" i="1"/>
  <c r="E14" i="1"/>
  <c r="D14" i="1" s="1"/>
  <c r="G19" i="1"/>
  <c r="G13" i="1"/>
  <c r="U13" i="1"/>
  <c r="V13" i="1" s="1"/>
  <c r="T13" i="1"/>
  <c r="M11" i="1"/>
  <c r="M21" i="1"/>
  <c r="P12" i="1"/>
  <c r="R11" i="1"/>
  <c r="O11" i="1"/>
  <c r="P11" i="1"/>
  <c r="N11" i="1"/>
  <c r="N20" i="1"/>
  <c r="R21" i="1"/>
  <c r="Q20" i="1"/>
  <c r="O12" i="1"/>
  <c r="H21" i="1"/>
  <c r="K21" i="1"/>
  <c r="J11" i="1"/>
  <c r="I21" i="1"/>
  <c r="N12" i="1"/>
  <c r="P21" i="1"/>
  <c r="I11" i="1"/>
  <c r="J21" i="1"/>
  <c r="L21" i="1"/>
  <c r="Q11" i="1"/>
  <c r="O21" i="1"/>
  <c r="N21" i="1"/>
  <c r="H11" i="1"/>
  <c r="S20" i="1" l="1"/>
  <c r="F13" i="1"/>
  <c r="E13" i="1"/>
  <c r="D13" i="1" s="1"/>
  <c r="F19" i="1"/>
  <c r="E19" i="1"/>
  <c r="D19" i="1" s="1"/>
  <c r="G20" i="1"/>
  <c r="G12" i="1"/>
  <c r="U20" i="1"/>
  <c r="V20" i="1" s="1"/>
  <c r="U21" i="1"/>
  <c r="V21" i="1" s="1"/>
  <c r="U12" i="1"/>
  <c r="V12" i="1" s="1"/>
  <c r="T21" i="1"/>
  <c r="T20" i="1"/>
  <c r="T11" i="1"/>
  <c r="T12" i="1"/>
  <c r="S12" i="1"/>
  <c r="S21" i="1"/>
  <c r="M22" i="1"/>
  <c r="M10" i="1"/>
  <c r="K11" i="1"/>
  <c r="R10" i="1"/>
  <c r="O22" i="1"/>
  <c r="P22" i="1"/>
  <c r="I10" i="1"/>
  <c r="Q10" i="1"/>
  <c r="P10" i="1"/>
  <c r="H22" i="1"/>
  <c r="K10" i="1"/>
  <c r="J10" i="1"/>
  <c r="Q21" i="1"/>
  <c r="N10" i="1"/>
  <c r="O10" i="1"/>
  <c r="L11" i="1"/>
  <c r="H10" i="1"/>
  <c r="K22" i="1"/>
  <c r="J22" i="1"/>
  <c r="I22" i="1"/>
  <c r="R22" i="1"/>
  <c r="L10" i="1"/>
  <c r="S11" i="1" l="1"/>
  <c r="U11" i="1"/>
  <c r="V11" i="1" s="1"/>
  <c r="F12" i="1"/>
  <c r="E12" i="1"/>
  <c r="D12" i="1" s="1"/>
  <c r="F20" i="1"/>
  <c r="E20" i="1"/>
  <c r="D20" i="1" s="1"/>
  <c r="G21" i="1"/>
  <c r="G11" i="1"/>
  <c r="T10" i="1"/>
  <c r="M9" i="1"/>
  <c r="L22" i="1"/>
  <c r="N22" i="1"/>
  <c r="H9" i="1"/>
  <c r="K9" i="1"/>
  <c r="J9" i="1"/>
  <c r="Q22" i="1"/>
  <c r="L9" i="1"/>
  <c r="O9" i="1"/>
  <c r="F11" i="1" l="1"/>
  <c r="E11" i="1"/>
  <c r="D11" i="1" s="1"/>
  <c r="F21" i="1"/>
  <c r="E21" i="1"/>
  <c r="D21" i="1" s="1"/>
  <c r="G22" i="1"/>
  <c r="G10" i="1"/>
  <c r="U10" i="1"/>
  <c r="V10" i="1" s="1"/>
  <c r="U22" i="1"/>
  <c r="V22" i="1" s="1"/>
  <c r="T22" i="1"/>
  <c r="S10" i="1"/>
  <c r="S22" i="1"/>
  <c r="M8" i="1"/>
  <c r="P9" i="1"/>
  <c r="N9" i="1"/>
  <c r="R9" i="1"/>
  <c r="I9" i="1"/>
  <c r="Q9" i="1"/>
  <c r="J8" i="1"/>
  <c r="O8" i="1"/>
  <c r="S9" i="1" l="1"/>
  <c r="F22" i="1"/>
  <c r="E22" i="1"/>
  <c r="D22" i="1" s="1"/>
  <c r="F10" i="1"/>
  <c r="E10" i="1"/>
  <c r="D10" i="1" s="1"/>
  <c r="G9" i="1"/>
  <c r="U9" i="1"/>
  <c r="V9" i="1" s="1"/>
  <c r="T9" i="1"/>
  <c r="K8" i="1"/>
  <c r="R8" i="1"/>
  <c r="L8" i="1"/>
  <c r="Q8" i="1"/>
  <c r="P8" i="1"/>
  <c r="I8" i="1"/>
  <c r="N8" i="1"/>
  <c r="H8" i="1"/>
  <c r="F9" i="1" l="1"/>
  <c r="E9" i="1"/>
  <c r="D9" i="1" s="1"/>
  <c r="G8" i="1"/>
  <c r="U8" i="1"/>
  <c r="V8" i="1" s="1"/>
  <c r="T8" i="1"/>
  <c r="S8" i="1"/>
  <c r="F8" i="1" l="1"/>
  <c r="E8" i="1"/>
  <c r="D8" i="1" s="1"/>
</calcChain>
</file>

<file path=xl/sharedStrings.xml><?xml version="1.0" encoding="utf-8"?>
<sst xmlns="http://schemas.openxmlformats.org/spreadsheetml/2006/main" count="36" uniqueCount="31">
  <si>
    <t xml:space="preserve">Symbol </t>
  </si>
  <si>
    <t>LTP</t>
  </si>
  <si>
    <t>Last Update
 Time</t>
  </si>
  <si>
    <t>Todays Date</t>
  </si>
  <si>
    <t>Difference</t>
  </si>
  <si>
    <t>Symbol Name</t>
  </si>
  <si>
    <t>Expiry Date</t>
  </si>
  <si>
    <t>NIFTY</t>
  </si>
  <si>
    <t>-I</t>
  </si>
  <si>
    <t>BANKNIFTY</t>
  </si>
  <si>
    <t>OPTIDX_</t>
  </si>
  <si>
    <t>_</t>
  </si>
  <si>
    <t>TEND</t>
  </si>
  <si>
    <t>Interpretation</t>
  </si>
  <si>
    <t>OI
Change</t>
  </si>
  <si>
    <t>Price
Change</t>
  </si>
  <si>
    <t>Call
Volume</t>
  </si>
  <si>
    <t>Call Net OI</t>
  </si>
  <si>
    <t>Call Change in OI</t>
  </si>
  <si>
    <t>Call Price Change</t>
  </si>
  <si>
    <t>Call LTP</t>
  </si>
  <si>
    <t>Strike Price</t>
  </si>
  <si>
    <t>Put LTP</t>
  </si>
  <si>
    <t>Put Price Change</t>
  </si>
  <si>
    <t>Put Change in OI</t>
  </si>
  <si>
    <t>Put Net OI</t>
  </si>
  <si>
    <t>Put
Volume</t>
  </si>
  <si>
    <t>CE</t>
  </si>
  <si>
    <t>PE</t>
  </si>
  <si>
    <t>29APR2021</t>
  </si>
  <si>
    <t>Option Open Interest Analysis Simplified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</si>
</sst>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mmmyyyy"/>
    <numFmt numFmtId="165" formatCode="ddmm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>
        <stop position="0">
          <color theme="3" tint="0.59999389629810485"/>
        </stop>
        <stop position="0.5">
          <color theme="0"/>
        </stop>
        <stop position="1">
          <color theme="3" tint="0.59999389629810485"/>
        </stop>
      </gradientFill>
    </fill>
    <fill>
      <patternFill patternType="solid">
        <fgColor theme="3" tint="0.39997558519241921"/>
        <bgColor indexed="64"/>
      </patternFill>
    </fill>
    <fill>
      <gradientFill>
        <stop position="0">
          <color theme="4" tint="0.40000610370189521"/>
        </stop>
        <stop position="0.5">
          <color theme="0"/>
        </stop>
        <stop position="1">
          <color theme="4" tint="0.40000610370189521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vertical="center"/>
    </xf>
    <xf numFmtId="14" fontId="0" fillId="0" borderId="0" xfId="0" applyNumberFormat="1"/>
    <xf numFmtId="0" fontId="0" fillId="0" borderId="0" xfId="0" applyFill="1"/>
    <xf numFmtId="164" fontId="0" fillId="0" borderId="0" xfId="0" applyNumberFormat="1"/>
    <xf numFmtId="165" fontId="0" fillId="0" borderId="0" xfId="0" applyNumberFormat="1"/>
    <xf numFmtId="15" fontId="0" fillId="0" borderId="0" xfId="0" applyNumberFormat="1"/>
    <xf numFmtId="0" fontId="0" fillId="4" borderId="1" xfId="0" applyFill="1" applyBorder="1"/>
    <xf numFmtId="0" fontId="1" fillId="7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1" fontId="1" fillId="2" borderId="1" xfId="0" applyNumberFormat="1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8" borderId="0" xfId="0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/>
    </xf>
    <xf numFmtId="0" fontId="3" fillId="9" borderId="0" xfId="0" applyFont="1" applyFill="1" applyAlignment="1">
      <alignment horizontal="center" vertical="center"/>
    </xf>
  </cellXfs>
  <cellStyles count="1">
    <cellStyle name="Normal" xfId="0" builtinId="0"/>
  </cellStyles>
  <dxfs count="20"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3"/>
          </stop>
          <stop position="0.5">
            <color theme="0"/>
          </stop>
          <stop position="1">
            <color theme="3"/>
          </stop>
        </gradientFill>
      </fill>
    </dxf>
    <dxf>
      <fill>
        <gradientFill degree="90">
          <stop position="0">
            <color theme="9" tint="0.40000610370189521"/>
          </stop>
          <stop position="0.5">
            <color theme="0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9" tint="0.40000610370189521"/>
          </stop>
          <stop position="0.5">
            <color theme="0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theme="3"/>
          </stop>
          <stop position="0.5">
            <color theme="0"/>
          </stop>
          <stop position="1">
            <color theme="3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realTimeData">
    <main first="rtdsrv.b487d6cf71754768aa79ee0857626151">
      <tp>
        <v>2525700</v>
        <stp/>
        <stp>SubscribeRealtime</stp>
        <stp>NFO</stp>
        <stp>OPTIDX_NIFTY_29APR2021_CE_15050</stp>
        <stp>TotalQtyTraded</stp>
        <tr r="H22" s="1"/>
      </tp>
      <tp>
        <v>13382925</v>
        <stp/>
        <stp>SubscribeRealtime</stp>
        <stp>NFO</stp>
        <stp>OPTIDX_NIFTY_29APR2021_CE_15000</stp>
        <stp>TotalQtyTraded</stp>
        <tr r="H21" s="1"/>
      </tp>
      <tp>
        <v>7320675</v>
        <stp/>
        <stp>SubscribeRealtime</stp>
        <stp>NFO</stp>
        <stp>OPTIDX_NIFTY_29APR2021_CE_14850</stp>
        <stp>TotalQtyTraded</stp>
        <tr r="H18" s="1"/>
      </tp>
      <tp>
        <v>19603500</v>
        <stp/>
        <stp>SubscribeRealtime</stp>
        <stp>NFO</stp>
        <stp>OPTIDX_NIFTY_29APR2021_CE_14800</stp>
        <stp>TotalQtyTraded</stp>
        <tr r="H17" s="1"/>
      </tp>
      <tp>
        <v>5968125</v>
        <stp/>
        <stp>SubscribeRealtime</stp>
        <stp>NFO</stp>
        <stp>OPTIDX_NIFTY_29APR2021_CE_14950</stp>
        <stp>TotalQtyTraded</stp>
        <tr r="H20" s="1"/>
      </tp>
      <tp>
        <v>12963300</v>
        <stp/>
        <stp>SubscribeRealtime</stp>
        <stp>NFO</stp>
        <stp>OPTIDX_NIFTY_29APR2021_CE_14900</stp>
        <stp>TotalQtyTraded</stp>
        <tr r="H19" s="1"/>
      </tp>
      <tp>
        <v>117450</v>
        <stp/>
        <stp>SubscribeRealtime</stp>
        <stp>NFO</stp>
        <stp>OPTIDX_NIFTY_29APR2021_CE_14450</stp>
        <stp>TotalQtyTraded</stp>
        <tr r="H10" s="1"/>
      </tp>
      <tp>
        <v>376050</v>
        <stp/>
        <stp>SubscribeRealtime</stp>
        <stp>NFO</stp>
        <stp>OPTIDX_NIFTY_29APR2021_CE_14400</stp>
        <stp>TotalQtyTraded</stp>
        <tr r="H9" s="1"/>
      </tp>
      <tp>
        <v>465075</v>
        <stp/>
        <stp>SubscribeRealtime</stp>
        <stp>NFO</stp>
        <stp>OPTIDX_NIFTY_29APR2021_CE_14550</stp>
        <stp>TotalQtyTraded</stp>
        <tr r="H12" s="1"/>
      </tp>
      <tp>
        <v>1512675</v>
        <stp/>
        <stp>SubscribeRealtime</stp>
        <stp>NFO</stp>
        <stp>OPTIDX_NIFTY_29APR2021_CE_14500</stp>
        <stp>TotalQtyTraded</stp>
        <tr r="H11" s="1"/>
      </tp>
      <tp>
        <v>2697300</v>
        <stp/>
        <stp>SubscribeRealtime</stp>
        <stp>NFO</stp>
        <stp>OPTIDX_NIFTY_29APR2021_CE_14650</stp>
        <stp>TotalQtyTraded</stp>
        <tr r="H14" s="1"/>
      </tp>
      <tp>
        <v>3715725</v>
        <stp/>
        <stp>SubscribeRealtime</stp>
        <stp>NFO</stp>
        <stp>OPTIDX_NIFTY_29APR2021_CE_14600</stp>
        <stp>TotalQtyTraded</stp>
        <tr r="H13" s="1"/>
      </tp>
      <tp>
        <v>10515825</v>
        <stp/>
        <stp>SubscribeRealtime</stp>
        <stp>NFO</stp>
        <stp>OPTIDX_NIFTY_29APR2021_CE_14750</stp>
        <stp>TotalQtyTraded</stp>
        <tr r="H16" s="1"/>
      </tp>
      <tp>
        <v>15966825</v>
        <stp/>
        <stp>SubscribeRealtime</stp>
        <stp>NFO</stp>
        <stp>OPTIDX_NIFTY_29APR2021_CE_14700</stp>
        <stp>TotalQtyTraded</stp>
        <tr r="H15" s="1"/>
      </tp>
      <tp>
        <v>31800</v>
        <stp/>
        <stp>SubscribeRealtime</stp>
        <stp>NFO</stp>
        <stp>OPTIDX_NIFTY_29APR2021_CE_14350</stp>
        <stp>TotalQtyTraded</stp>
        <tr r="H8" s="1"/>
      </tp>
    </main>
    <main first="rtdsrv.b487d6cf71754768aa79ee0857626151">
      <tp>
        <v>18.149999999999999</v>
        <stp/>
        <stp>SubscribeRealtime</stp>
        <stp>NFO</stp>
        <stp>OPTIDX_NIFTY_29APR2021_CE_14900</stp>
        <stp>LastTradePrice</stp>
        <tr r="L19" s="1"/>
      </tp>
      <tp>
        <v>10.1</v>
        <stp/>
        <stp>SubscribeRealtime</stp>
        <stp>NFO</stp>
        <stp>OPTIDX_NIFTY_29APR2021_CE_14950</stp>
        <stp>LastTradePrice</stp>
        <tr r="L20" s="1"/>
      </tp>
      <tp>
        <v>49.7</v>
        <stp/>
        <stp>SubscribeRealtime</stp>
        <stp>NFO</stp>
        <stp>OPTIDX_NIFTY_29APR2021_CE_14800</stp>
        <stp>LastTradePrice</stp>
        <tr r="L17" s="1"/>
      </tp>
      <tp>
        <v>30.9</v>
        <stp/>
        <stp>SubscribeRealtime</stp>
        <stp>NFO</stp>
        <stp>OPTIDX_NIFTY_29APR2021_CE_14850</stp>
        <stp>LastTradePrice</stp>
        <tr r="L18" s="1"/>
      </tp>
      <tp>
        <v>403.8</v>
        <stp/>
        <stp>SubscribeRealtime</stp>
        <stp>NFO</stp>
        <stp>OPTIDX_NIFTY_29APR2021_CE_14350</stp>
        <stp>LastTradePrice</stp>
        <tr r="L8" s="1"/>
      </tp>
      <tp>
        <v>103.6</v>
        <stp/>
        <stp>SubscribeRealtime</stp>
        <stp>NFO</stp>
        <stp>OPTIDX_NIFTY_29APR2021_CE_14700</stp>
        <stp>LastTradePrice</stp>
        <tr r="L15" s="1"/>
      </tp>
      <tp>
        <v>74.05</v>
        <stp/>
        <stp>SubscribeRealtime</stp>
        <stp>NFO</stp>
        <stp>OPTIDX_NIFTY_29APR2021_CE_14750</stp>
        <stp>LastTradePrice</stp>
        <tr r="L16" s="1"/>
      </tp>
      <tp>
        <v>175.7</v>
        <stp/>
        <stp>SubscribeRealtime</stp>
        <stp>NFO</stp>
        <stp>OPTIDX_NIFTY_29APR2021_CE_14600</stp>
        <stp>LastTradePrice</stp>
        <tr r="L13" s="1"/>
      </tp>
      <tp>
        <v>137.6</v>
        <stp/>
        <stp>SubscribeRealtime</stp>
        <stp>NFO</stp>
        <stp>OPTIDX_NIFTY_29APR2021_CE_14650</stp>
        <stp>LastTradePrice</stp>
        <tr r="L14" s="1"/>
      </tp>
      <tp>
        <v>261.14999999999998</v>
        <stp/>
        <stp>SubscribeRealtime</stp>
        <stp>NFO</stp>
        <stp>OPTIDX_NIFTY_29APR2021_CE_14500</stp>
        <stp>LastTradePrice</stp>
        <tr r="L11" s="1"/>
      </tp>
      <tp>
        <v>217</v>
        <stp/>
        <stp>SubscribeRealtime</stp>
        <stp>NFO</stp>
        <stp>OPTIDX_NIFTY_29APR2021_CE_14550</stp>
        <stp>LastTradePrice</stp>
        <tr r="L12" s="1"/>
      </tp>
      <tp>
        <v>354.1</v>
        <stp/>
        <stp>SubscribeRealtime</stp>
        <stp>NFO</stp>
        <stp>OPTIDX_NIFTY_29APR2021_CE_14400</stp>
        <stp>LastTradePrice</stp>
        <tr r="L9" s="1"/>
      </tp>
      <tp>
        <v>307.35000000000002</v>
        <stp/>
        <stp>SubscribeRealtime</stp>
        <stp>NFO</stp>
        <stp>OPTIDX_NIFTY_29APR2021_CE_14450</stp>
        <stp>LastTradePrice</stp>
        <tr r="L10" s="1"/>
      </tp>
      <tp>
        <v>5.85</v>
        <stp/>
        <stp>SubscribeRealtime</stp>
        <stp>NFO</stp>
        <stp>OPTIDX_NIFTY_29APR2021_CE_15000</stp>
        <stp>LastTradePrice</stp>
        <tr r="L21" s="1"/>
      </tp>
      <tp>
        <v>3.4</v>
        <stp/>
        <stp>SubscribeRealtime</stp>
        <stp>NFO</stp>
        <stp>OPTIDX_NIFTY_29APR2021_CE_15050</stp>
        <stp>LastTradePrice</stp>
        <tr r="L22" s="1"/>
      </tp>
      <tp>
        <v>533625</v>
        <stp/>
        <stp>SubscribeRealtime</stp>
        <stp>NFO</stp>
        <stp>OPTIDX_NIFTY_29APR2021_PE_14850</stp>
        <stp>TotalQtyTraded</stp>
        <tr r="R18" s="1"/>
      </tp>
      <tp>
        <v>4443075</v>
        <stp/>
        <stp>SubscribeRealtime</stp>
        <stp>NFO</stp>
        <stp>OPTIDX_NIFTY_29APR2021_PE_14800</stp>
        <stp>TotalQtyTraded</stp>
        <tr r="R17" s="1"/>
      </tp>
      <tp>
        <v>48225</v>
        <stp/>
        <stp>SubscribeRealtime</stp>
        <stp>NFO</stp>
        <stp>OPTIDX_NIFTY_29APR2021_PE_14950</stp>
        <stp>TotalQtyTraded</stp>
        <tr r="R20" s="1"/>
      </tp>
      <tp>
        <v>753600</v>
        <stp/>
        <stp>SubscribeRealtime</stp>
        <stp>NFO</stp>
        <stp>OPTIDX_NIFTY_29APR2021_PE_14900</stp>
        <stp>TotalQtyTraded</stp>
        <tr r="R19" s="1"/>
      </tp>
      <tp>
        <v>3438675</v>
        <stp/>
        <stp>SubscribeRealtime</stp>
        <stp>NFO</stp>
        <stp>OPTIDX_NIFTY_29APR2021_PE_14450</stp>
        <stp>TotalQtyTraded</stp>
        <tr r="R10" s="1"/>
      </tp>
      <tp>
        <v>8973375</v>
        <stp/>
        <stp>SubscribeRealtime</stp>
        <stp>NFO</stp>
        <stp>OPTIDX_NIFTY_29APR2021_PE_14400</stp>
        <stp>TotalQtyTraded</stp>
        <tr r="R9" s="1"/>
      </tp>
      <tp>
        <v>4135800</v>
        <stp/>
        <stp>SubscribeRealtime</stp>
        <stp>NFO</stp>
        <stp>OPTIDX_NIFTY_29APR2021_PE_14550</stp>
        <stp>TotalQtyTraded</stp>
        <tr r="R12" s="1"/>
      </tp>
      <tp>
        <v>12084000</v>
        <stp/>
        <stp>SubscribeRealtime</stp>
        <stp>NFO</stp>
        <stp>OPTIDX_NIFTY_29APR2021_PE_14500</stp>
        <stp>TotalQtyTraded</stp>
        <tr r="R11" s="1"/>
      </tp>
      <tp>
        <v>4210425</v>
        <stp/>
        <stp>SubscribeRealtime</stp>
        <stp>NFO</stp>
        <stp>OPTIDX_NIFTY_29APR2021_PE_14650</stp>
        <stp>TotalQtyTraded</stp>
        <tr r="R14" s="1"/>
      </tp>
      <tp>
        <v>11954625</v>
        <stp/>
        <stp>SubscribeRealtime</stp>
        <stp>NFO</stp>
        <stp>OPTIDX_NIFTY_29APR2021_PE_14600</stp>
        <stp>TotalQtyTraded</stp>
        <tr r="R13" s="1"/>
      </tp>
      <tp>
        <v>5768175</v>
        <stp/>
        <stp>SubscribeRealtime</stp>
        <stp>NFO</stp>
        <stp>OPTIDX_NIFTY_29APR2021_PE_14750</stp>
        <stp>TotalQtyTraded</stp>
        <tr r="R16" s="1"/>
      </tp>
      <tp>
        <v>15795000</v>
        <stp/>
        <stp>SubscribeRealtime</stp>
        <stp>NFO</stp>
        <stp>OPTIDX_NIFTY_29APR2021_PE_14700</stp>
        <stp>TotalQtyTraded</stp>
        <tr r="R15" s="1"/>
      </tp>
      <tp>
        <v>3239700</v>
        <stp/>
        <stp>SubscribeRealtime</stp>
        <stp>NFO</stp>
        <stp>OPTIDX_NIFTY_29APR2021_PE_14350</stp>
        <stp>TotalQtyTraded</stp>
        <tr r="R8" s="1"/>
      </tp>
    </main>
    <main first="rtdsrv.b487d6cf71754768aa79ee0857626151">
      <tp>
        <v>8475</v>
        <stp/>
        <stp>SubscribeRealtime</stp>
        <stp>NFO</stp>
        <stp>OPTIDX_NIFTY_29APR2021_PE_15050</stp>
        <stp>TotalQtyTraded</stp>
        <tr r="R22" s="1"/>
      </tp>
      <tp>
        <v>418875</v>
        <stp/>
        <stp>SubscribeRealtime</stp>
        <stp>NFO</stp>
        <stp>OPTIDX_NIFTY_29APR2021_PE_15000</stp>
        <stp>TotalQtyTraded</stp>
        <tr r="R21" s="1"/>
      </tp>
      <tp>
        <v>14740</v>
        <stp/>
        <stp>SubscribeRealtime</stp>
        <stp>NFO</stp>
        <stp>NIFTY-I</stp>
        <stp>LastTradePrice</stp>
        <tr r="K4" s="1"/>
      </tp>
    </main>
    <main first="rtdsrv.b487d6cf71754768aa79ee0857626151">
      <tp>
        <v>264.89999999999998</v>
        <stp/>
        <stp>SubscribeRealtime</stp>
        <stp>NFO</stp>
        <stp>OPTIDX_NIFTY_29APR2021_PE_15000</stp>
        <stp>LastTradePrice</stp>
        <tr r="N21" s="1"/>
      </tp>
      <tp>
        <v>309</v>
        <stp/>
        <stp>SubscribeRealtime</stp>
        <stp>NFO</stp>
        <stp>OPTIDX_NIFTY_29APR2021_PE_15050</stp>
        <stp>LastTradePrice</stp>
        <tr r="N22" s="1"/>
      </tp>
    </main>
    <main first="rtdsrv.b487d6cf71754768aa79ee0857626151">
      <tp>
        <v>177.05</v>
        <stp/>
        <stp>SubscribeRealtime</stp>
        <stp>NFO</stp>
        <stp>OPTIDX_NIFTY_29APR2021_PE_14900</stp>
        <stp>LastTradePrice</stp>
        <tr r="N19" s="1"/>
      </tp>
      <tp>
        <v>218.25</v>
        <stp/>
        <stp>SubscribeRealtime</stp>
        <stp>NFO</stp>
        <stp>OPTIDX_NIFTY_29APR2021_PE_14950</stp>
        <stp>LastTradePrice</stp>
        <tr r="N20" s="1"/>
      </tp>
      <tp>
        <v>108.95</v>
        <stp/>
        <stp>SubscribeRealtime</stp>
        <stp>NFO</stp>
        <stp>OPTIDX_NIFTY_29APR2021_PE_14800</stp>
        <stp>LastTradePrice</stp>
        <tr r="N17" s="1"/>
      </tp>
      <tp>
        <v>139.80000000000001</v>
        <stp/>
        <stp>SubscribeRealtime</stp>
        <stp>NFO</stp>
        <stp>OPTIDX_NIFTY_29APR2021_PE_14850</stp>
        <stp>LastTradePrice</stp>
        <tr r="N18" s="1"/>
      </tp>
      <tp>
        <v>9.1999999999999993</v>
        <stp/>
        <stp>SubscribeRealtime</stp>
        <stp>NFO</stp>
        <stp>OPTIDX_NIFTY_29APR2021_PE_14350</stp>
        <stp>LastTradePrice</stp>
        <tr r="N8" s="1"/>
      </tp>
      <tp>
        <v>62.5</v>
        <stp/>
        <stp>SubscribeRealtime</stp>
        <stp>NFO</stp>
        <stp>OPTIDX_NIFTY_29APR2021_PE_14700</stp>
        <stp>LastTradePrice</stp>
        <tr r="N15" s="1"/>
      </tp>
      <tp>
        <v>83.05</v>
        <stp/>
        <stp>SubscribeRealtime</stp>
        <stp>NFO</stp>
        <stp>OPTIDX_NIFTY_29APR2021_PE_14750</stp>
        <stp>LastTradePrice</stp>
        <tr r="N16" s="1"/>
      </tp>
      <tp>
        <v>34.5</v>
        <stp/>
        <stp>SubscribeRealtime</stp>
        <stp>NFO</stp>
        <stp>OPTIDX_NIFTY_29APR2021_PE_14600</stp>
        <stp>LastTradePrice</stp>
        <tr r="N13" s="1"/>
      </tp>
      <tp>
        <v>46.45</v>
        <stp/>
        <stp>SubscribeRealtime</stp>
        <stp>NFO</stp>
        <stp>OPTIDX_NIFTY_29APR2021_PE_14650</stp>
        <stp>LastTradePrice</stp>
        <tr r="N14" s="1"/>
      </tp>
      <tp>
        <v>19.899999999999999</v>
        <stp/>
        <stp>SubscribeRealtime</stp>
        <stp>NFO</stp>
        <stp>OPTIDX_NIFTY_29APR2021_PE_14500</stp>
        <stp>LastTradePrice</stp>
        <tr r="N11" s="1"/>
      </tp>
      <tp>
        <v>26</v>
        <stp/>
        <stp>SubscribeRealtime</stp>
        <stp>NFO</stp>
        <stp>OPTIDX_NIFTY_29APR2021_PE_14550</stp>
        <stp>LastTradePrice</stp>
        <tr r="N12" s="1"/>
      </tp>
      <tp>
        <v>11.75</v>
        <stp/>
        <stp>SubscribeRealtime</stp>
        <stp>NFO</stp>
        <stp>OPTIDX_NIFTY_29APR2021_PE_14400</stp>
        <stp>LastTradePrice</stp>
        <tr r="N9" s="1"/>
      </tp>
      <tp>
        <v>15.2</v>
        <stp/>
        <stp>SubscribeRealtime</stp>
        <stp>NFO</stp>
        <stp>OPTIDX_NIFTY_29APR2021_PE_14450</stp>
        <stp>LastTradePrice</stp>
        <tr r="N10" s="1"/>
      </tp>
    </main>
    <main first="rtdsrv.b487d6cf71754768aa79ee0857626151">
      <tp>
        <v>44314.432430555556</v>
        <stp/>
        <stp>SubscribeRealtime</stp>
        <stp>NFO</stp>
        <stp>NIFTY-I</stp>
        <stp>LastTradeTime</stp>
        <tr r="L4" s="1"/>
      </tp>
      <tp>
        <v>171675</v>
        <stp/>
        <stp>SubscribeRealtime</stp>
        <stp>NFO</stp>
        <stp>OPTIDX_NIFTY_29APR2021_CE_14350</stp>
        <stp>OpenInterest</stp>
        <tr r="I8" s="1"/>
      </tp>
      <tp>
        <v>260700</v>
        <stp/>
        <stp>SubscribeRealtime</stp>
        <stp>NFO</stp>
        <stp>OPTIDX_NIFTY_29APR2021_CE_14550</stp>
        <stp>OpenInterest</stp>
        <tr r="I12" s="1"/>
      </tp>
      <tp>
        <v>250650</v>
        <stp/>
        <stp>SubscribeRealtime</stp>
        <stp>NFO</stp>
        <stp>OPTIDX_NIFTY_29APR2021_CE_14450</stp>
        <stp>OpenInterest</stp>
        <tr r="I10" s="1"/>
      </tp>
      <tp>
        <v>1884825</v>
        <stp/>
        <stp>SubscribeRealtime</stp>
        <stp>NFO</stp>
        <stp>OPTIDX_NIFTY_29APR2021_CE_14750</stp>
        <stp>OpenInterest</stp>
        <tr r="I16" s="1"/>
      </tp>
      <tp>
        <v>653925</v>
        <stp/>
        <stp>SubscribeRealtime</stp>
        <stp>NFO</stp>
        <stp>OPTIDX_NIFTY_29APR2021_CE_14650</stp>
        <stp>OpenInterest</stp>
        <tr r="I14" s="1"/>
      </tp>
      <tp>
        <v>1674375</v>
        <stp/>
        <stp>SubscribeRealtime</stp>
        <stp>NFO</stp>
        <stp>OPTIDX_NIFTY_29APR2021_CE_14950</stp>
        <stp>OpenInterest</stp>
        <tr r="I20" s="1"/>
      </tp>
      <tp>
        <v>1838925</v>
        <stp/>
        <stp>SubscribeRealtime</stp>
        <stp>NFO</stp>
        <stp>OPTIDX_NIFTY_29APR2021_CE_14850</stp>
        <stp>OpenInterest</stp>
        <tr r="I18" s="1"/>
      </tp>
      <tp>
        <v>891900</v>
        <stp/>
        <stp>SubscribeRealtime</stp>
        <stp>NFO</stp>
        <stp>OPTIDX_NIFTY_29APR2021_CE_15050</stp>
        <stp>OpenInterest</stp>
        <tr r="I22" s="1"/>
      </tp>
      <tp>
        <v>15000</v>
        <stp/>
        <stp>SubscribeRealtime</stp>
        <stp>NFO</stp>
        <stp>OPTIDX_NIFTY_29APR2021_PE_15050</stp>
        <stp>OpenInterest</stp>
        <tr r="Q22" s="1"/>
      </tp>
      <tp>
        <v>1104000</v>
        <stp/>
        <stp>SubscribeRealtime</stp>
        <stp>NFO</stp>
        <stp>OPTIDX_NIFTY_29APR2021_PE_14350</stp>
        <stp>OpenInterest</stp>
        <tr r="Q8" s="1"/>
      </tp>
      <tp>
        <v>990450</v>
        <stp/>
        <stp>SubscribeRealtime</stp>
        <stp>NFO</stp>
        <stp>OPTIDX_NIFTY_29APR2021_PE_14550</stp>
        <stp>OpenInterest</stp>
        <tr r="Q12" s="1"/>
      </tp>
      <tp>
        <v>1105650</v>
        <stp/>
        <stp>SubscribeRealtime</stp>
        <stp>NFO</stp>
        <stp>OPTIDX_NIFTY_29APR2021_PE_14450</stp>
        <stp>OpenInterest</stp>
        <tr r="Q10" s="1"/>
      </tp>
      <tp>
        <v>1222650</v>
        <stp/>
        <stp>SubscribeRealtime</stp>
        <stp>NFO</stp>
        <stp>OPTIDX_NIFTY_29APR2021_PE_14750</stp>
        <stp>OpenInterest</stp>
        <tr r="Q16" s="1"/>
      </tp>
      <tp>
        <v>1054650</v>
        <stp/>
        <stp>SubscribeRealtime</stp>
        <stp>NFO</stp>
        <stp>OPTIDX_NIFTY_29APR2021_PE_14650</stp>
        <stp>OpenInterest</stp>
        <tr r="Q14" s="1"/>
      </tp>
      <tp>
        <v>25575</v>
        <stp/>
        <stp>SubscribeRealtime</stp>
        <stp>NFO</stp>
        <stp>OPTIDX_NIFTY_29APR2021_PE_14950</stp>
        <stp>OpenInterest</stp>
        <tr r="Q20" s="1"/>
      </tp>
      <tp>
        <v>148575</v>
        <stp/>
        <stp>SubscribeRealtime</stp>
        <stp>NFO</stp>
        <stp>OPTIDX_NIFTY_29APR2021_PE_14850</stp>
        <stp>OpenInterest</stp>
        <tr r="Q18" s="1"/>
      </tp>
    </main>
    <main first="rtdsrv.b487d6cf71754768aa79ee0857626151">
      <tp>
        <v>-76.3</v>
        <stp/>
        <stp>SubscribeRealtime</stp>
        <stp>NFO</stp>
        <stp>OPTIDX_NIFTY_29APR2021_PE_14800</stp>
        <stp>PriceChange</stp>
        <tr r="O17" s="1"/>
      </tp>
      <tp>
        <v>20.25</v>
        <stp/>
        <stp>SubscribeRealtime</stp>
        <stp>NFO</stp>
        <stp>OPTIDX_NIFTY_29APR2021_CE_14800</stp>
        <stp>PriceChange</stp>
        <tr r="K17" s="1"/>
      </tp>
      <tp>
        <v>-82.5</v>
        <stp/>
        <stp>SubscribeRealtime</stp>
        <stp>NFO</stp>
        <stp>OPTIDX_NIFTY_29APR2021_PE_14850</stp>
        <stp>PriceChange</stp>
        <tr r="O18" s="1"/>
      </tp>
      <tp>
        <v>13.35</v>
        <stp/>
        <stp>SubscribeRealtime</stp>
        <stp>NFO</stp>
        <stp>OPTIDX_NIFTY_29APR2021_CE_14850</stp>
        <stp>PriceChange</stp>
        <tr r="K18" s="1"/>
      </tp>
      <tp>
        <v>2190075</v>
        <stp/>
        <stp>SubscribeRealtime</stp>
        <stp>NFO</stp>
        <stp>OPTIDX_NIFTY_29APR2021_CE_14500</stp>
        <stp>OpenInterest</stp>
        <tr r="I11" s="1"/>
      </tp>
      <tp>
        <v>955425</v>
        <stp/>
        <stp>SubscribeRealtime</stp>
        <stp>NFO</stp>
        <stp>OPTIDX_NIFTY_29APR2021_CE_14400</stp>
        <stp>OpenInterest</stp>
        <tr r="I9" s="1"/>
      </tp>
      <tp>
        <v>3307875</v>
        <stp/>
        <stp>SubscribeRealtime</stp>
        <stp>NFO</stp>
        <stp>OPTIDX_NIFTY_29APR2021_CE_14700</stp>
        <stp>OpenInterest</stp>
        <tr r="I15" s="1"/>
      </tp>
      <tp>
        <v>1942125</v>
        <stp/>
        <stp>SubscribeRealtime</stp>
        <stp>NFO</stp>
        <stp>OPTIDX_NIFTY_29APR2021_CE_14600</stp>
        <stp>OpenInterest</stp>
        <tr r="I13" s="1"/>
      </tp>
      <tp>
        <v>3684975</v>
        <stp/>
        <stp>SubscribeRealtime</stp>
        <stp>NFO</stp>
        <stp>OPTIDX_NIFTY_29APR2021_CE_14900</stp>
        <stp>OpenInterest</stp>
        <tr r="I19" s="1"/>
      </tp>
      <tp>
        <v>4675125</v>
        <stp/>
        <stp>SubscribeRealtime</stp>
        <stp>NFO</stp>
        <stp>OPTIDX_NIFTY_29APR2021_CE_14800</stp>
        <stp>OpenInterest</stp>
        <tr r="I17" s="1"/>
      </tp>
      <tp>
        <v>6242175</v>
        <stp/>
        <stp>SubscribeRealtime</stp>
        <stp>NFO</stp>
        <stp>OPTIDX_NIFTY_29APR2021_CE_15000</stp>
        <stp>OpenInterest</stp>
        <tr r="I21" s="1"/>
      </tp>
      <tp>
        <v>1462575</v>
        <stp/>
        <stp>SubscribeRealtime</stp>
        <stp>NFO</stp>
        <stp>OPTIDX_NIFTY_29APR2021_PE_15000</stp>
        <stp>OpenInterest</stp>
        <tr r="Q21" s="1"/>
      </tp>
      <tp>
        <v>6197550</v>
        <stp/>
        <stp>SubscribeRealtime</stp>
        <stp>NFO</stp>
        <stp>OPTIDX_NIFTY_29APR2021_PE_14500</stp>
        <stp>OpenInterest</stp>
        <tr r="Q11" s="1"/>
      </tp>
      <tp>
        <v>3456675</v>
        <stp/>
        <stp>SubscribeRealtime</stp>
        <stp>NFO</stp>
        <stp>OPTIDX_NIFTY_29APR2021_PE_14400</stp>
        <stp>OpenInterest</stp>
        <tr r="Q9" s="1"/>
      </tp>
      <tp>
        <v>3527100</v>
        <stp/>
        <stp>SubscribeRealtime</stp>
        <stp>NFO</stp>
        <stp>OPTIDX_NIFTY_29APR2021_PE_14700</stp>
        <stp>OpenInterest</stp>
        <tr r="Q15" s="1"/>
      </tp>
      <tp>
        <v>4162275</v>
        <stp/>
        <stp>SubscribeRealtime</stp>
        <stp>NFO</stp>
        <stp>OPTIDX_NIFTY_29APR2021_PE_14600</stp>
        <stp>OpenInterest</stp>
        <tr r="Q13" s="1"/>
      </tp>
      <tp>
        <v>356175</v>
        <stp/>
        <stp>SubscribeRealtime</stp>
        <stp>NFO</stp>
        <stp>OPTIDX_NIFTY_29APR2021_PE_14900</stp>
        <stp>OpenInterest</stp>
        <tr r="Q19" s="1"/>
      </tp>
      <tp>
        <v>1536450</v>
        <stp/>
        <stp>SubscribeRealtime</stp>
        <stp>NFO</stp>
        <stp>OPTIDX_NIFTY_29APR2021_PE_14800</stp>
        <stp>OpenInterest</stp>
        <tr r="Q17" s="1"/>
      </tp>
      <tp>
        <v>-87.35</v>
        <stp/>
        <stp>SubscribeRealtime</stp>
        <stp>NFO</stp>
        <stp>OPTIDX_NIFTY_29APR2021_PE_14900</stp>
        <stp>PriceChange</stp>
        <tr r="O19" s="1"/>
      </tp>
      <tp>
        <v>8.1999999999999993</v>
        <stp/>
        <stp>SubscribeRealtime</stp>
        <stp>NFO</stp>
        <stp>OPTIDX_NIFTY_29APR2021_CE_14900</stp>
        <stp>PriceChange</stp>
        <tr r="K19" s="1"/>
      </tp>
      <tp>
        <v>-98.1</v>
        <stp/>
        <stp>SubscribeRealtime</stp>
        <stp>NFO</stp>
        <stp>OPTIDX_NIFTY_29APR2021_PE_14950</stp>
        <stp>PriceChange</stp>
        <tr r="O20" s="1"/>
      </tp>
      <tp>
        <v>4.75</v>
        <stp/>
        <stp>SubscribeRealtime</stp>
        <stp>NFO</stp>
        <stp>OPTIDX_NIFTY_29APR2021_CE_14950</stp>
        <stp>PriceChange</stp>
        <tr r="K20" s="1"/>
      </tp>
    </main>
    <main first="rtdsrv.b487d6cf71754768aa79ee0857626151">
      <tp>
        <v>-44.75</v>
        <stp/>
        <stp>SubscribeRealtime</stp>
        <stp>NFO</stp>
        <stp>OPTIDX_NIFTY_29APR2021_PE_14600</stp>
        <stp>PriceChange</stp>
        <tr r="O13" s="1"/>
      </tp>
      <tp>
        <v>52.55</v>
        <stp/>
        <stp>SubscribeRealtime</stp>
        <stp>NFO</stp>
        <stp>OPTIDX_NIFTY_29APR2021_CE_14600</stp>
        <stp>PriceChange</stp>
        <tr r="K13" s="1"/>
      </tp>
      <tp>
        <v>-52.25</v>
        <stp/>
        <stp>SubscribeRealtime</stp>
        <stp>NFO</stp>
        <stp>OPTIDX_NIFTY_29APR2021_PE_14650</stp>
        <stp>PriceChange</stp>
        <tr r="O14" s="1"/>
      </tp>
      <tp>
        <v>44.85</v>
        <stp/>
        <stp>SubscribeRealtime</stp>
        <stp>NFO</stp>
        <stp>OPTIDX_NIFTY_29APR2021_CE_14650</stp>
        <stp>PriceChange</stp>
        <tr r="K14" s="1"/>
      </tp>
      <tp>
        <v>-59.7</v>
        <stp/>
        <stp>SubscribeRealtime</stp>
        <stp>NFO</stp>
        <stp>OPTIDX_NIFTY_29APR2021_PE_14700</stp>
        <stp>PriceChange</stp>
        <tr r="O15" s="1"/>
      </tp>
      <tp>
        <v>37.200000000000003</v>
        <stp/>
        <stp>SubscribeRealtime</stp>
        <stp>NFO</stp>
        <stp>OPTIDX_NIFTY_29APR2021_CE_14700</stp>
        <stp>PriceChange</stp>
        <tr r="K15" s="1"/>
      </tp>
      <tp>
        <v>-67.95</v>
        <stp/>
        <stp>SubscribeRealtime</stp>
        <stp>NFO</stp>
        <stp>OPTIDX_NIFTY_29APR2021_PE_14750</stp>
        <stp>PriceChange</stp>
        <tr r="O16" s="1"/>
      </tp>
      <tp>
        <v>28.45</v>
        <stp/>
        <stp>SubscribeRealtime</stp>
        <stp>NFO</stp>
        <stp>OPTIDX_NIFTY_29APR2021_CE_14750</stp>
        <stp>PriceChange</stp>
        <tr r="K16" s="1"/>
      </tp>
      <tp>
        <v>-20.6</v>
        <stp/>
        <stp>SubscribeRealtime</stp>
        <stp>NFO</stp>
        <stp>OPTIDX_NIFTY_29APR2021_PE_14400</stp>
        <stp>PriceChange</stp>
        <tr r="O9" s="1"/>
      </tp>
      <tp>
        <v>77.55</v>
        <stp/>
        <stp>SubscribeRealtime</stp>
        <stp>NFO</stp>
        <stp>OPTIDX_NIFTY_29APR2021_CE_14400</stp>
        <stp>PriceChange</stp>
        <tr r="K9" s="1"/>
      </tp>
      <tp>
        <v>-25.4</v>
        <stp/>
        <stp>SubscribeRealtime</stp>
        <stp>NFO</stp>
        <stp>OPTIDX_NIFTY_29APR2021_PE_14450</stp>
        <stp>PriceChange</stp>
        <tr r="O10" s="1"/>
      </tp>
      <tp>
        <v>71.8</v>
        <stp/>
        <stp>SubscribeRealtime</stp>
        <stp>NFO</stp>
        <stp>OPTIDX_NIFTY_29APR2021_CE_14450</stp>
        <stp>PriceChange</stp>
        <tr r="K10" s="1"/>
      </tp>
      <tp>
        <v>-30.9</v>
        <stp/>
        <stp>SubscribeRealtime</stp>
        <stp>NFO</stp>
        <stp>OPTIDX_NIFTY_29APR2021_PE_14500</stp>
        <stp>PriceChange</stp>
        <tr r="O11" s="1"/>
      </tp>
      <tp>
        <v>66.2</v>
        <stp/>
        <stp>SubscribeRealtime</stp>
        <stp>NFO</stp>
        <stp>OPTIDX_NIFTY_29APR2021_CE_14500</stp>
        <stp>PriceChange</stp>
        <tr r="K11" s="1"/>
      </tp>
      <tp>
        <v>-37.549999999999997</v>
        <stp/>
        <stp>SubscribeRealtime</stp>
        <stp>NFO</stp>
        <stp>OPTIDX_NIFTY_29APR2021_PE_14550</stp>
        <stp>PriceChange</stp>
        <tr r="O12" s="1"/>
      </tp>
      <tp>
        <v>59.15</v>
        <stp/>
        <stp>SubscribeRealtime</stp>
        <stp>NFO</stp>
        <stp>OPTIDX_NIFTY_29APR2021_CE_14550</stp>
        <stp>PriceChange</stp>
        <tr r="K12" s="1"/>
      </tp>
      <tp>
        <v>-16.75</v>
        <stp/>
        <stp>SubscribeRealtime</stp>
        <stp>NFO</stp>
        <stp>OPTIDX_NIFTY_29APR2021_PE_14350</stp>
        <stp>PriceChange</stp>
        <tr r="O8" s="1"/>
      </tp>
      <tp>
        <v>84.1</v>
        <stp/>
        <stp>SubscribeRealtime</stp>
        <stp>NFO</stp>
        <stp>OPTIDX_NIFTY_29APR2021_CE_14350</stp>
        <stp>PriceChange</stp>
        <tr r="K8" s="1"/>
      </tp>
      <tp>
        <v>-93.6</v>
        <stp/>
        <stp>SubscribeRealtime</stp>
        <stp>NFO</stp>
        <stp>OPTIDX_NIFTY_29APR2021_PE_15000</stp>
        <stp>PriceChange</stp>
        <tr r="O21" s="1"/>
      </tp>
      <tp>
        <v>2.65</v>
        <stp/>
        <stp>SubscribeRealtime</stp>
        <stp>NFO</stp>
        <stp>OPTIDX_NIFTY_29APR2021_CE_15000</stp>
        <stp>PriceChange</stp>
        <tr r="K21" s="1"/>
      </tp>
      <tp>
        <v>-90.65</v>
        <stp/>
        <stp>SubscribeRealtime</stp>
        <stp>NFO</stp>
        <stp>OPTIDX_NIFTY_29APR2021_PE_15050</stp>
        <stp>PriceChange</stp>
        <tr r="O22" s="1"/>
      </tp>
      <tp>
        <v>1.5</v>
        <stp/>
        <stp>SubscribeRealtime</stp>
        <stp>NFO</stp>
        <stp>OPTIDX_NIFTY_29APR2021_CE_15050</stp>
        <stp>PriceChange</stp>
        <tr r="K22" s="1"/>
      </tp>
      <tp>
        <v>104100</v>
        <stp/>
        <stp>SubscribeRealtime</stp>
        <stp>NFO</stp>
        <stp>OPTIDX_NIFTY_29APR2021_PE_15000</stp>
        <stp>OpenInterestChange</stp>
        <tr r="P21" s="1"/>
      </tp>
      <tp>
        <v>2250</v>
        <stp/>
        <stp>SubscribeRealtime</stp>
        <stp>NFO</stp>
        <stp>OPTIDX_NIFTY_29APR2021_PE_15050</stp>
        <stp>OpenInterestChange</stp>
        <tr r="P22" s="1"/>
      </tp>
      <tp>
        <v>689700</v>
        <stp/>
        <stp>SubscribeRealtime</stp>
        <stp>NFO</stp>
        <stp>OPTIDX_NIFTY_29APR2021_PE_14500</stp>
        <stp>OpenInterestChange</stp>
        <tr r="P11" s="1"/>
      </tp>
      <tp>
        <v>108600</v>
        <stp/>
        <stp>SubscribeRealtime</stp>
        <stp>NFO</stp>
        <stp>OPTIDX_NIFTY_29APR2021_PE_14550</stp>
        <stp>OpenInterestChange</stp>
        <tr r="P12" s="1"/>
      </tp>
      <tp>
        <v>-213600</v>
        <stp/>
        <stp>SubscribeRealtime</stp>
        <stp>NFO</stp>
        <stp>OPTIDX_NIFTY_29APR2021_PE_14400</stp>
        <stp>OpenInterestChange</stp>
        <tr r="P9" s="1"/>
      </tp>
      <tp>
        <v>137400</v>
        <stp/>
        <stp>SubscribeRealtime</stp>
        <stp>NFO</stp>
        <stp>OPTIDX_NIFTY_29APR2021_PE_14450</stp>
        <stp>OpenInterestChange</stp>
        <tr r="P10" s="1"/>
      </tp>
      <tp>
        <v>2528025</v>
        <stp/>
        <stp>SubscribeRealtime</stp>
        <stp>NFO</stp>
        <stp>OPTIDX_NIFTY_29APR2021_PE_14700</stp>
        <stp>OpenInterestChange</stp>
        <tr r="P15" s="1"/>
      </tp>
      <tp>
        <v>1107075</v>
        <stp/>
        <stp>SubscribeRealtime</stp>
        <stp>NFO</stp>
        <stp>OPTIDX_NIFTY_29APR2021_PE_14750</stp>
        <stp>OpenInterestChange</stp>
        <tr r="P16" s="1"/>
      </tp>
      <tp>
        <v>1455600</v>
        <stp/>
        <stp>SubscribeRealtime</stp>
        <stp>NFO</stp>
        <stp>OPTIDX_NIFTY_29APR2021_PE_14600</stp>
        <stp>OpenInterestChange</stp>
        <tr r="P13" s="1"/>
      </tp>
      <tp>
        <v>489975</v>
        <stp/>
        <stp>SubscribeRealtime</stp>
        <stp>NFO</stp>
        <stp>OPTIDX_NIFTY_29APR2021_PE_14650</stp>
        <stp>OpenInterestChange</stp>
        <tr r="P14" s="1"/>
      </tp>
      <tp>
        <v>193050</v>
        <stp/>
        <stp>SubscribeRealtime</stp>
        <stp>NFO</stp>
        <stp>OPTIDX_NIFTY_29APR2021_PE_14350</stp>
        <stp>OpenInterestChange</stp>
        <tr r="P8" s="1"/>
      </tp>
      <tp>
        <v>137100</v>
        <stp/>
        <stp>SubscribeRealtime</stp>
        <stp>NFO</stp>
        <stp>OPTIDX_NIFTY_29APR2021_PE_14900</stp>
        <stp>OpenInterestChange</stp>
        <tr r="P19" s="1"/>
      </tp>
      <tp>
        <v>7500</v>
        <stp/>
        <stp>SubscribeRealtime</stp>
        <stp>NFO</stp>
        <stp>OPTIDX_NIFTY_29APR2021_PE_14950</stp>
        <stp>OpenInterestChange</stp>
        <tr r="P20" s="1"/>
      </tp>
      <tp>
        <v>743325</v>
        <stp/>
        <stp>SubscribeRealtime</stp>
        <stp>NFO</stp>
        <stp>OPTIDX_NIFTY_29APR2021_PE_14800</stp>
        <stp>OpenInterestChange</stp>
        <tr r="P17" s="1"/>
      </tp>
      <tp>
        <v>117900</v>
        <stp/>
        <stp>SubscribeRealtime</stp>
        <stp>NFO</stp>
        <stp>OPTIDX_NIFTY_29APR2021_PE_14850</stp>
        <stp>OpenInterestChange</stp>
        <tr r="P18" s="1"/>
      </tp>
    </main>
    <main first="rtdsrv.b487d6cf71754768aa79ee0857626151">
      <tp>
        <v>-122325</v>
        <stp/>
        <stp>SubscribeRealtime</stp>
        <stp>NFO</stp>
        <stp>OPTIDX_NIFTY_29APR2021_CE_14500</stp>
        <stp>OpenInterestChange</stp>
        <tr r="J11" s="1"/>
      </tp>
      <tp>
        <v>-49575</v>
        <stp/>
        <stp>SubscribeRealtime</stp>
        <stp>NFO</stp>
        <stp>OPTIDX_NIFTY_29APR2021_CE_14550</stp>
        <stp>OpenInterestChange</stp>
        <tr r="J12" s="1"/>
      </tp>
      <tp>
        <v>-98625</v>
        <stp/>
        <stp>SubscribeRealtime</stp>
        <stp>NFO</stp>
        <stp>OPTIDX_NIFTY_29APR2021_CE_14400</stp>
        <stp>OpenInterestChange</stp>
        <tr r="J9" s="1"/>
      </tp>
      <tp>
        <v>-12375</v>
        <stp/>
        <stp>SubscribeRealtime</stp>
        <stp>NFO</stp>
        <stp>OPTIDX_NIFTY_29APR2021_CE_14450</stp>
        <stp>OpenInterestChange</stp>
        <tr r="J10" s="1"/>
      </tp>
      <tp>
        <v>980175</v>
        <stp/>
        <stp>SubscribeRealtime</stp>
        <stp>NFO</stp>
        <stp>OPTIDX_NIFTY_29APR2021_CE_14700</stp>
        <stp>OpenInterestChange</stp>
        <tr r="J15" s="1"/>
      </tp>
      <tp>
        <v>1117650</v>
        <stp/>
        <stp>SubscribeRealtime</stp>
        <stp>NFO</stp>
        <stp>OPTIDX_NIFTY_29APR2021_CE_14750</stp>
        <stp>OpenInterestChange</stp>
        <tr r="J16" s="1"/>
      </tp>
      <tp>
        <v>-285450</v>
        <stp/>
        <stp>SubscribeRealtime</stp>
        <stp>NFO</stp>
        <stp>OPTIDX_NIFTY_29APR2021_CE_14600</stp>
        <stp>OpenInterestChange</stp>
        <tr r="J13" s="1"/>
      </tp>
      <tp>
        <v>-41250</v>
        <stp/>
        <stp>SubscribeRealtime</stp>
        <stp>NFO</stp>
        <stp>OPTIDX_NIFTY_29APR2021_CE_14650</stp>
        <stp>OpenInterestChange</stp>
        <tr r="J14" s="1"/>
      </tp>
      <tp>
        <v>-5550</v>
        <stp/>
        <stp>SubscribeRealtime</stp>
        <stp>NFO</stp>
        <stp>OPTIDX_NIFTY_29APR2021_CE_14350</stp>
        <stp>OpenInterestChange</stp>
        <tr r="J8" s="1"/>
      </tp>
      <tp>
        <v>768375</v>
        <stp/>
        <stp>SubscribeRealtime</stp>
        <stp>NFO</stp>
        <stp>OPTIDX_NIFTY_29APR2021_CE_14900</stp>
        <stp>OpenInterestChange</stp>
        <tr r="J19" s="1"/>
      </tp>
      <tp>
        <v>400650</v>
        <stp/>
        <stp>SubscribeRealtime</stp>
        <stp>NFO</stp>
        <stp>OPTIDX_NIFTY_29APR2021_CE_14950</stp>
        <stp>OpenInterestChange</stp>
        <tr r="J20" s="1"/>
      </tp>
      <tp>
        <v>1104825</v>
        <stp/>
        <stp>SubscribeRealtime</stp>
        <stp>NFO</stp>
        <stp>OPTIDX_NIFTY_29APR2021_CE_14800</stp>
        <stp>OpenInterestChange</stp>
        <tr r="J17" s="1"/>
      </tp>
      <tp>
        <v>526725</v>
        <stp/>
        <stp>SubscribeRealtime</stp>
        <stp>NFO</stp>
        <stp>OPTIDX_NIFTY_29APR2021_CE_14850</stp>
        <stp>OpenInterestChange</stp>
        <tr r="J18" s="1"/>
      </tp>
      <tp>
        <v>1021875</v>
        <stp/>
        <stp>SubscribeRealtime</stp>
        <stp>NFO</stp>
        <stp>OPTIDX_NIFTY_29APR2021_CE_15000</stp>
        <stp>OpenInterestChange</stp>
        <tr r="J21" s="1"/>
      </tp>
      <tp>
        <v>135750</v>
        <stp/>
        <stp>SubscribeRealtime</stp>
        <stp>NFO</stp>
        <stp>OPTIDX_NIFTY_29APR2021_CE_15050</stp>
        <stp>OpenInterestChange</stp>
        <tr r="J22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A22"/>
  <sheetViews>
    <sheetView tabSelected="1" topLeftCell="D2" workbookViewId="0">
      <selection activeCell="Q12" sqref="Q12"/>
    </sheetView>
  </sheetViews>
  <sheetFormatPr defaultRowHeight="15" x14ac:dyDescent="0.25"/>
  <cols>
    <col min="5" max="5" width="13.7109375" bestFit="1" customWidth="1"/>
    <col min="6" max="6" width="7.5703125" customWidth="1"/>
    <col min="13" max="13" width="11.7109375" bestFit="1" customWidth="1"/>
    <col min="16" max="16" width="11" bestFit="1" customWidth="1"/>
    <col min="21" max="21" width="13.7109375" bestFit="1" customWidth="1"/>
    <col min="26" max="26" width="11" bestFit="1" customWidth="1"/>
  </cols>
  <sheetData>
    <row r="2" spans="4:27" ht="27.75" customHeight="1" x14ac:dyDescent="0.25">
      <c r="D2" s="24" t="s">
        <v>30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4:27" ht="45" x14ac:dyDescent="0.25">
      <c r="D3" s="20"/>
      <c r="E3" s="20"/>
      <c r="F3" s="20"/>
      <c r="G3" s="20"/>
      <c r="H3" s="20"/>
      <c r="I3" s="20"/>
      <c r="J3" s="18" t="s">
        <v>0</v>
      </c>
      <c r="K3" s="18" t="s">
        <v>1</v>
      </c>
      <c r="L3" s="19" t="s">
        <v>2</v>
      </c>
      <c r="M3" s="18" t="s">
        <v>3</v>
      </c>
      <c r="N3" s="18" t="s">
        <v>4</v>
      </c>
      <c r="O3" s="18" t="s">
        <v>5</v>
      </c>
      <c r="P3" s="18" t="s">
        <v>6</v>
      </c>
      <c r="Q3" s="20"/>
      <c r="R3" s="20"/>
      <c r="S3" s="20"/>
      <c r="T3" s="20"/>
      <c r="U3" s="20"/>
      <c r="V3" s="20"/>
    </row>
    <row r="4" spans="4:27" ht="27.75" customHeight="1" x14ac:dyDescent="0.25">
      <c r="D4" s="20"/>
      <c r="E4" s="20"/>
      <c r="F4" s="20"/>
      <c r="G4" s="20"/>
      <c r="H4" s="20"/>
      <c r="I4" s="20"/>
      <c r="J4" s="2" t="str">
        <f>O4&amp;AA4</f>
        <v>NIFTY-I</v>
      </c>
      <c r="K4" s="2">
        <f ca="1">_xll.Nimble_SubscribeRealtime("NFO",J4,"LastTradePrice")</f>
        <v>14740</v>
      </c>
      <c r="L4" s="12">
        <f ca="1">_xll.Nimble_SubscribeRealtime("NFO",J4,"LastTradeTime")</f>
        <v>44314.432430555556</v>
      </c>
      <c r="M4" s="13">
        <f ca="1">NOW()</f>
        <v>44314.432426967593</v>
      </c>
      <c r="N4" s="2">
        <v>50</v>
      </c>
      <c r="O4" s="2" t="s">
        <v>7</v>
      </c>
      <c r="P4" s="2" t="s">
        <v>29</v>
      </c>
      <c r="Q4" s="20"/>
      <c r="R4" s="20"/>
      <c r="S4" s="20"/>
      <c r="T4" s="20"/>
      <c r="U4" s="20"/>
      <c r="V4" s="20"/>
      <c r="Y4" s="4">
        <v>100</v>
      </c>
      <c r="Z4" t="s">
        <v>7</v>
      </c>
      <c r="AA4" s="1" t="s">
        <v>8</v>
      </c>
    </row>
    <row r="5" spans="4:27" x14ac:dyDescent="0.25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Y5" s="4">
        <v>50</v>
      </c>
      <c r="Z5" t="s">
        <v>9</v>
      </c>
    </row>
    <row r="6" spans="4:27" x14ac:dyDescent="0.25">
      <c r="D6" s="22" t="s">
        <v>27</v>
      </c>
      <c r="E6" s="22"/>
      <c r="F6" s="22"/>
      <c r="G6" s="22"/>
      <c r="H6" s="22"/>
      <c r="I6" s="22"/>
      <c r="J6" s="22"/>
      <c r="K6" s="22"/>
      <c r="L6" s="22"/>
      <c r="M6" s="8"/>
      <c r="N6" s="23" t="s">
        <v>28</v>
      </c>
      <c r="O6" s="23"/>
      <c r="P6" s="23"/>
      <c r="Q6" s="23"/>
      <c r="R6" s="23"/>
      <c r="S6" s="23"/>
      <c r="T6" s="23"/>
      <c r="U6" s="23"/>
      <c r="V6" s="23"/>
      <c r="Z6" t="s">
        <v>10</v>
      </c>
      <c r="AA6" t="s">
        <v>11</v>
      </c>
    </row>
    <row r="7" spans="4:27" s="17" customFormat="1" ht="45" x14ac:dyDescent="0.25">
      <c r="D7" s="14" t="s">
        <v>12</v>
      </c>
      <c r="E7" s="14" t="s">
        <v>13</v>
      </c>
      <c r="F7" s="15" t="s">
        <v>14</v>
      </c>
      <c r="G7" s="15" t="s">
        <v>15</v>
      </c>
      <c r="H7" s="15" t="s">
        <v>16</v>
      </c>
      <c r="I7" s="15" t="s">
        <v>17</v>
      </c>
      <c r="J7" s="15" t="s">
        <v>18</v>
      </c>
      <c r="K7" s="15" t="s">
        <v>19</v>
      </c>
      <c r="L7" s="15" t="s">
        <v>20</v>
      </c>
      <c r="M7" s="16" t="s">
        <v>21</v>
      </c>
      <c r="N7" s="15" t="s">
        <v>22</v>
      </c>
      <c r="O7" s="15" t="s">
        <v>23</v>
      </c>
      <c r="P7" s="15" t="s">
        <v>24</v>
      </c>
      <c r="Q7" s="15" t="s">
        <v>25</v>
      </c>
      <c r="R7" s="15" t="s">
        <v>26</v>
      </c>
      <c r="S7" s="15" t="s">
        <v>15</v>
      </c>
      <c r="T7" s="15" t="s">
        <v>14</v>
      </c>
      <c r="U7" s="14" t="s">
        <v>13</v>
      </c>
      <c r="V7" s="14" t="s">
        <v>12</v>
      </c>
    </row>
    <row r="8" spans="4:27" x14ac:dyDescent="0.25">
      <c r="D8" s="10" t="str">
        <f ca="1">IF(OR(E8="Long Liquidation",E8="Short Buildup"),"BEARISH","BULLISH")</f>
        <v>BULLISH</v>
      </c>
      <c r="E8" s="10" t="str">
        <f ca="1">IF(AND(K8&lt;0,J8&lt;0),"Long Liquidation",IF(AND(K8&lt;0,J8&gt;0),"Short Buildup",IF(AND(K8&gt;0,J8&gt;0),"Long Buildup",IF(AND(K8&gt;0,J8&lt;0),"Short covering"))))</f>
        <v>Short covering</v>
      </c>
      <c r="F8" s="10" t="str">
        <f ca="1">IF(J8&gt;0,"UP","DOWN")</f>
        <v>DOWN</v>
      </c>
      <c r="G8" s="11" t="str">
        <f ca="1">IF(K8&gt;0,"UP","DOWN")</f>
        <v>UP</v>
      </c>
      <c r="H8" s="10">
        <f ca="1">_xll.Nimble_SubscribeRealtime("NFO",CONCATENATE($Z$6&amp;$O$4&amp;$AA$6&amp;$P$4&amp;$AA$6&amp;$D$6&amp;$AA$6&amp;M8),"TotalQtyTraded")</f>
        <v>31800</v>
      </c>
      <c r="I8" s="10">
        <f ca="1">_xll.Nimble_SubscribeRealtime("NFO",CONCATENATE($Z$6&amp;$O$4&amp;$AA$6&amp;$P$4&amp;$AA$6&amp;$D$6&amp;$AA$6&amp;M8),"OpenInterest")</f>
        <v>171675</v>
      </c>
      <c r="J8" s="10">
        <f ca="1">_xll.Nimble_SubscribeRealtime("NFO",CONCATENATE($Z$6&amp;$O$4&amp;$AA$6&amp;$P$4&amp;$AA$6&amp;$D$6&amp;$AA$6&amp;M8),"OpenInterestChange")</f>
        <v>-5550</v>
      </c>
      <c r="K8" s="10">
        <f ca="1">_xll.Nimble_SubscribeRealtime("NFO",CONCATENATE($Z$6&amp;$O$4&amp;$AA$6&amp;$P$4&amp;$AA$6&amp;$D$6&amp;$AA$6&amp;M8),"PriceChange")</f>
        <v>84.1</v>
      </c>
      <c r="L8" s="10">
        <f ca="1">_xll.Nimble_SubscribeRealtime("NFO",CONCATENATE($Z$6&amp;$O$4&amp;$AA$6&amp;$P$4&amp;$AA$6&amp;$D$6&amp;$AA$6&amp;M8),"LastTradePrice")</f>
        <v>403.8</v>
      </c>
      <c r="M8" s="21">
        <f ca="1">M9-N4</f>
        <v>14350</v>
      </c>
      <c r="N8" s="10">
        <f ca="1">_xll.Nimble_SubscribeRealtime("NFO",CONCATENATE($Z$6&amp;$O$4&amp;$AA$6&amp;$P$4&amp;$AA$6&amp;$N$6&amp;$AA$6&amp;M8),"LastTradePrice")</f>
        <v>9.1999999999999993</v>
      </c>
      <c r="O8" s="10">
        <f ca="1">_xll.Nimble_SubscribeRealtime("NFO",CONCATENATE($Z$6&amp;$O$4&amp;$AA$6&amp;$P$4&amp;$AA$6&amp;$N$6&amp;$AA$6&amp;M8),"PriceChange")</f>
        <v>-16.75</v>
      </c>
      <c r="P8" s="10">
        <f ca="1">_xll.Nimble_SubscribeRealtime("NFO",CONCATENATE($Z$6&amp;$O$4&amp;$AA$6&amp;$P$4&amp;$AA$6&amp;$N$6&amp;$AA$6&amp;M8),"OpenInterestChange")</f>
        <v>193050</v>
      </c>
      <c r="Q8" s="10">
        <f ca="1">_xll.Nimble_SubscribeRealtime("NFO",CONCATENATE($Z$6&amp;$O$4&amp;$AA$6&amp;$P$4&amp;$AA$6&amp;$N$6&amp;$AA$6&amp;M8),"OpenInterest")</f>
        <v>1104000</v>
      </c>
      <c r="R8" s="10">
        <f ca="1">_xll.Nimble_SubscribeRealtime("NFO",CONCATENATE($Z$6&amp;$O$4&amp;$AA$6&amp;$P$4&amp;$AA$6&amp;$N$6&amp;$AA$6&amp;M8),"TotalQtyTraded")</f>
        <v>3239700</v>
      </c>
      <c r="S8" s="10" t="str">
        <f ca="1">IF(O8&gt;0,"UP","DOWN")</f>
        <v>DOWN</v>
      </c>
      <c r="T8" s="10" t="str">
        <f ca="1">IF(P8&gt;0,"UP","DOWN")</f>
        <v>UP</v>
      </c>
      <c r="U8" s="10" t="str">
        <f ca="1">IF(AND(O8&lt;0,P8&lt;0),"Long Liquidation",IF(AND(O8&lt;0,P8&gt;0),"Short Buildup",IF(AND(O8&gt;0,P8&gt;0),"Long Buildup",IF(AND(O8&gt;0,P8&lt;0),"Short covering"))))</f>
        <v>Short Buildup</v>
      </c>
      <c r="V8" s="10" t="str">
        <f ca="1">IF(OR(U8="Long Liquidation",U8="Short Buildup"),"BEARISH","BULLISH")</f>
        <v>BEARISH</v>
      </c>
      <c r="Z8" s="5">
        <v>44315</v>
      </c>
      <c r="AA8" t="str">
        <f>UPPER(TEXT(Z8,"ddmmmyyyy"))</f>
        <v>29APR2021</v>
      </c>
    </row>
    <row r="9" spans="4:27" x14ac:dyDescent="0.25">
      <c r="D9" s="10" t="str">
        <f t="shared" ref="D9:D22" ca="1" si="0">IF(OR(E9="Long Liquidation",E9="Short Buildup"),"BEARISH","BULLISH")</f>
        <v>BULLISH</v>
      </c>
      <c r="E9" s="10" t="str">
        <f t="shared" ref="E9:E22" ca="1" si="1">IF(AND(K9&lt;0,J9&lt;0),"Long Liquidation",IF(AND(K9&lt;0,J9&gt;0),"Short Buildup",IF(AND(K9&gt;0,J9&gt;0),"Long Buildup",IF(AND(K9&gt;0,J9&lt;0),"Short covering"))))</f>
        <v>Short covering</v>
      </c>
      <c r="F9" s="10" t="str">
        <f t="shared" ref="F9:F22" ca="1" si="2">IF(J9&gt;0,"UP","DOWN")</f>
        <v>DOWN</v>
      </c>
      <c r="G9" s="11" t="str">
        <f t="shared" ref="G9:G22" ca="1" si="3">IF(K9&gt;0,"UP","DOWN")</f>
        <v>UP</v>
      </c>
      <c r="H9" s="10">
        <f ca="1">_xll.Nimble_SubscribeRealtime("NFO",CONCATENATE($Z$6&amp;$O$4&amp;$AA$6&amp;$P$4&amp;$AA$6&amp;$D$6&amp;$AA$6&amp;M9),"TotalQtyTraded")</f>
        <v>376050</v>
      </c>
      <c r="I9" s="10">
        <f ca="1">_xll.Nimble_SubscribeRealtime("NFO",CONCATENATE($Z$6&amp;$O$4&amp;$AA$6&amp;$P$4&amp;$AA$6&amp;$D$6&amp;$AA$6&amp;M9),"OpenInterest")</f>
        <v>955425</v>
      </c>
      <c r="J9" s="10">
        <f ca="1">_xll.Nimble_SubscribeRealtime("NFO",CONCATENATE($Z$6&amp;$O$4&amp;$AA$6&amp;$P$4&amp;$AA$6&amp;$D$6&amp;$AA$6&amp;M9),"OpenInterestChange")</f>
        <v>-98625</v>
      </c>
      <c r="K9" s="10">
        <f ca="1">_xll.Nimble_SubscribeRealtime("NFO",CONCATENATE($Z$6&amp;$O$4&amp;$AA$6&amp;$P$4&amp;$AA$6&amp;$D$6&amp;$AA$6&amp;M9),"PriceChange")</f>
        <v>77.55</v>
      </c>
      <c r="L9" s="10">
        <f ca="1">_xll.Nimble_SubscribeRealtime("NFO",CONCATENATE($Z$6&amp;$O$4&amp;$AA$6&amp;$P$4&amp;$AA$6&amp;$D$6&amp;$AA$6&amp;M9),"LastTradePrice")</f>
        <v>354.1</v>
      </c>
      <c r="M9" s="21">
        <f ca="1">M10-N4</f>
        <v>14400</v>
      </c>
      <c r="N9" s="10">
        <f ca="1">_xll.Nimble_SubscribeRealtime("NFO",CONCATENATE($Z$6&amp;$O$4&amp;$AA$6&amp;$P$4&amp;$AA$6&amp;$N$6&amp;$AA$6&amp;M9),"LastTradePrice")</f>
        <v>11.75</v>
      </c>
      <c r="O9" s="10">
        <f ca="1">_xll.Nimble_SubscribeRealtime("NFO",CONCATENATE($Z$6&amp;$O$4&amp;$AA$6&amp;$P$4&amp;$AA$6&amp;$N$6&amp;$AA$6&amp;M9),"PriceChange")</f>
        <v>-20.6</v>
      </c>
      <c r="P9" s="10">
        <f ca="1">_xll.Nimble_SubscribeRealtime("NFO",CONCATENATE($Z$6&amp;$O$4&amp;$AA$6&amp;$P$4&amp;$AA$6&amp;$N$6&amp;$AA$6&amp;M9),"OpenInterestChange")</f>
        <v>-213600</v>
      </c>
      <c r="Q9" s="10">
        <f ca="1">_xll.Nimble_SubscribeRealtime("NFO",CONCATENATE($Z$6&amp;$O$4&amp;$AA$6&amp;$P$4&amp;$AA$6&amp;$N$6&amp;$AA$6&amp;M9),"OpenInterest")</f>
        <v>3456675</v>
      </c>
      <c r="R9" s="10">
        <f ca="1">_xll.Nimble_SubscribeRealtime("NFO",CONCATENATE($Z$6&amp;$O$4&amp;$AA$6&amp;$P$4&amp;$AA$6&amp;$N$6&amp;$AA$6&amp;M9),"TotalQtyTraded")</f>
        <v>8973375</v>
      </c>
      <c r="S9" s="10" t="str">
        <f t="shared" ref="S9:S22" ca="1" si="4">IF(O9&gt;0,"UP","DOWN")</f>
        <v>DOWN</v>
      </c>
      <c r="T9" s="10" t="str">
        <f t="shared" ref="T9:T22" ca="1" si="5">IF(P9&gt;0,"UP","DOWN")</f>
        <v>DOWN</v>
      </c>
      <c r="U9" s="10" t="str">
        <f t="shared" ref="U9:U22" ca="1" si="6">IF(AND(O9&lt;0,P9&lt;0),"Long Liquidation",IF(AND(O9&lt;0,P9&gt;0),"Short Buildup",IF(AND(O9&gt;0,P9&gt;0),"Long Buildup",IF(AND(O9&gt;0,P9&lt;0),"Short covering"))))</f>
        <v>Long Liquidation</v>
      </c>
      <c r="V9" s="10" t="str">
        <f t="shared" ref="V9:V22" ca="1" si="7">IF(OR(U9="Long Liquidation",U9="Short Buildup"),"BEARISH","BULLISH")</f>
        <v>BEARISH</v>
      </c>
      <c r="Z9" s="5">
        <v>44322</v>
      </c>
      <c r="AA9" t="str">
        <f t="shared" ref="AA9:AA16" si="8">UPPER(TEXT(Z9,"ddmmmyyyy"))</f>
        <v>06MAY2021</v>
      </c>
    </row>
    <row r="10" spans="4:27" x14ac:dyDescent="0.25">
      <c r="D10" s="10" t="str">
        <f t="shared" ca="1" si="0"/>
        <v>BULLISH</v>
      </c>
      <c r="E10" s="10" t="str">
        <f t="shared" ca="1" si="1"/>
        <v>Short covering</v>
      </c>
      <c r="F10" s="10" t="str">
        <f t="shared" ca="1" si="2"/>
        <v>DOWN</v>
      </c>
      <c r="G10" s="11" t="str">
        <f t="shared" ca="1" si="3"/>
        <v>UP</v>
      </c>
      <c r="H10" s="10">
        <f ca="1">_xll.Nimble_SubscribeRealtime("NFO",CONCATENATE($Z$6&amp;$O$4&amp;$AA$6&amp;$P$4&amp;$AA$6&amp;$D$6&amp;$AA$6&amp;M10),"TotalQtyTraded")</f>
        <v>117450</v>
      </c>
      <c r="I10" s="10">
        <f ca="1">_xll.Nimble_SubscribeRealtime("NFO",CONCATENATE($Z$6&amp;$O$4&amp;$AA$6&amp;$P$4&amp;$AA$6&amp;$D$6&amp;$AA$6&amp;M10),"OpenInterest")</f>
        <v>250650</v>
      </c>
      <c r="J10" s="10">
        <f ca="1">_xll.Nimble_SubscribeRealtime("NFO",CONCATENATE($Z$6&amp;$O$4&amp;$AA$6&amp;$P$4&amp;$AA$6&amp;$D$6&amp;$AA$6&amp;M10),"OpenInterestChange")</f>
        <v>-12375</v>
      </c>
      <c r="K10" s="10">
        <f ca="1">_xll.Nimble_SubscribeRealtime("NFO",CONCATENATE($Z$6&amp;$O$4&amp;$AA$6&amp;$P$4&amp;$AA$6&amp;$D$6&amp;$AA$6&amp;M10),"PriceChange")</f>
        <v>71.8</v>
      </c>
      <c r="L10" s="10">
        <f ca="1">_xll.Nimble_SubscribeRealtime("NFO",CONCATENATE($Z$6&amp;$O$4&amp;$AA$6&amp;$P$4&amp;$AA$6&amp;$D$6&amp;$AA$6&amp;M10),"LastTradePrice")</f>
        <v>307.35000000000002</v>
      </c>
      <c r="M10" s="21">
        <f ca="1">M11-N4</f>
        <v>14450</v>
      </c>
      <c r="N10" s="10">
        <f ca="1">_xll.Nimble_SubscribeRealtime("NFO",CONCATENATE($Z$6&amp;$O$4&amp;$AA$6&amp;$P$4&amp;$AA$6&amp;$N$6&amp;$AA$6&amp;M10),"LastTradePrice")</f>
        <v>15.2</v>
      </c>
      <c r="O10" s="10">
        <f ca="1">_xll.Nimble_SubscribeRealtime("NFO",CONCATENATE($Z$6&amp;$O$4&amp;$AA$6&amp;$P$4&amp;$AA$6&amp;$N$6&amp;$AA$6&amp;M10),"PriceChange")</f>
        <v>-25.4</v>
      </c>
      <c r="P10" s="10">
        <f ca="1">_xll.Nimble_SubscribeRealtime("NFO",CONCATENATE($Z$6&amp;$O$4&amp;$AA$6&amp;$P$4&amp;$AA$6&amp;$N$6&amp;$AA$6&amp;M10),"OpenInterestChange")</f>
        <v>137400</v>
      </c>
      <c r="Q10" s="10">
        <f ca="1">_xll.Nimble_SubscribeRealtime("NFO",CONCATENATE($Z$6&amp;$O$4&amp;$AA$6&amp;$P$4&amp;$AA$6&amp;$N$6&amp;$AA$6&amp;M10),"OpenInterest")</f>
        <v>1105650</v>
      </c>
      <c r="R10" s="10">
        <f ca="1">_xll.Nimble_SubscribeRealtime("NFO",CONCATENATE($Z$6&amp;$O$4&amp;$AA$6&amp;$P$4&amp;$AA$6&amp;$N$6&amp;$AA$6&amp;M10),"TotalQtyTraded")</f>
        <v>3438675</v>
      </c>
      <c r="S10" s="10" t="str">
        <f t="shared" ca="1" si="4"/>
        <v>DOWN</v>
      </c>
      <c r="T10" s="10" t="str">
        <f t="shared" ca="1" si="5"/>
        <v>UP</v>
      </c>
      <c r="U10" s="10" t="str">
        <f t="shared" ca="1" si="6"/>
        <v>Short Buildup</v>
      </c>
      <c r="V10" s="10" t="str">
        <f t="shared" ca="1" si="7"/>
        <v>BEARISH</v>
      </c>
      <c r="Z10" s="3">
        <v>44329</v>
      </c>
      <c r="AA10" t="str">
        <f t="shared" si="8"/>
        <v>13MAY2021</v>
      </c>
    </row>
    <row r="11" spans="4:27" x14ac:dyDescent="0.25">
      <c r="D11" s="10" t="str">
        <f t="shared" ca="1" si="0"/>
        <v>BULLISH</v>
      </c>
      <c r="E11" s="10" t="str">
        <f t="shared" ca="1" si="1"/>
        <v>Short covering</v>
      </c>
      <c r="F11" s="10" t="str">
        <f t="shared" ca="1" si="2"/>
        <v>DOWN</v>
      </c>
      <c r="G11" s="11" t="str">
        <f t="shared" ca="1" si="3"/>
        <v>UP</v>
      </c>
      <c r="H11" s="10">
        <f ca="1">_xll.Nimble_SubscribeRealtime("NFO",CONCATENATE($Z$6&amp;$O$4&amp;$AA$6&amp;$P$4&amp;$AA$6&amp;$D$6&amp;$AA$6&amp;M11),"TotalQtyTraded")</f>
        <v>1512675</v>
      </c>
      <c r="I11" s="10">
        <f ca="1">_xll.Nimble_SubscribeRealtime("NFO",CONCATENATE($Z$6&amp;$O$4&amp;$AA$6&amp;$P$4&amp;$AA$6&amp;$D$6&amp;$AA$6&amp;M11),"OpenInterest")</f>
        <v>2190075</v>
      </c>
      <c r="J11" s="10">
        <f ca="1">_xll.Nimble_SubscribeRealtime("NFO",CONCATENATE($Z$6&amp;$O$4&amp;$AA$6&amp;$P$4&amp;$AA$6&amp;$D$6&amp;$AA$6&amp;M11),"OpenInterestChange")</f>
        <v>-122325</v>
      </c>
      <c r="K11" s="10">
        <f ca="1">_xll.Nimble_SubscribeRealtime("NFO",CONCATENATE($Z$6&amp;$O$4&amp;$AA$6&amp;$P$4&amp;$AA$6&amp;$D$6&amp;$AA$6&amp;M11),"PriceChange")</f>
        <v>66.2</v>
      </c>
      <c r="L11" s="10">
        <f ca="1">_xll.Nimble_SubscribeRealtime("NFO",CONCATENATE($Z$6&amp;$O$4&amp;$AA$6&amp;$P$4&amp;$AA$6&amp;$D$6&amp;$AA$6&amp;M11),"LastTradePrice")</f>
        <v>261.14999999999998</v>
      </c>
      <c r="M11" s="21">
        <f ca="1">M12-N4</f>
        <v>14500</v>
      </c>
      <c r="N11" s="10">
        <f ca="1">_xll.Nimble_SubscribeRealtime("NFO",CONCATENATE($Z$6&amp;$O$4&amp;$AA$6&amp;$P$4&amp;$AA$6&amp;$N$6&amp;$AA$6&amp;M11),"LastTradePrice")</f>
        <v>19.899999999999999</v>
      </c>
      <c r="O11" s="10">
        <f ca="1">_xll.Nimble_SubscribeRealtime("NFO",CONCATENATE($Z$6&amp;$O$4&amp;$AA$6&amp;$P$4&amp;$AA$6&amp;$N$6&amp;$AA$6&amp;M11),"PriceChange")</f>
        <v>-30.9</v>
      </c>
      <c r="P11" s="10">
        <f ca="1">_xll.Nimble_SubscribeRealtime("NFO",CONCATENATE($Z$6&amp;$O$4&amp;$AA$6&amp;$P$4&amp;$AA$6&amp;$N$6&amp;$AA$6&amp;M11),"OpenInterestChange")</f>
        <v>689700</v>
      </c>
      <c r="Q11" s="10">
        <f ca="1">_xll.Nimble_SubscribeRealtime("NFO",CONCATENATE($Z$6&amp;$O$4&amp;$AA$6&amp;$P$4&amp;$AA$6&amp;$N$6&amp;$AA$6&amp;M11),"OpenInterest")</f>
        <v>6197550</v>
      </c>
      <c r="R11" s="10">
        <f ca="1">_xll.Nimble_SubscribeRealtime("NFO",CONCATENATE($Z$6&amp;$O$4&amp;$AA$6&amp;$P$4&amp;$AA$6&amp;$N$6&amp;$AA$6&amp;M11),"TotalQtyTraded")</f>
        <v>12084000</v>
      </c>
      <c r="S11" s="10" t="str">
        <f t="shared" ca="1" si="4"/>
        <v>DOWN</v>
      </c>
      <c r="T11" s="10" t="str">
        <f t="shared" ca="1" si="5"/>
        <v>UP</v>
      </c>
      <c r="U11" s="10" t="str">
        <f t="shared" ca="1" si="6"/>
        <v>Short Buildup</v>
      </c>
      <c r="V11" s="10" t="str">
        <f t="shared" ca="1" si="7"/>
        <v>BEARISH</v>
      </c>
      <c r="Z11" s="6">
        <v>44336</v>
      </c>
      <c r="AA11" t="str">
        <f t="shared" si="8"/>
        <v>20MAY2021</v>
      </c>
    </row>
    <row r="12" spans="4:27" x14ac:dyDescent="0.25">
      <c r="D12" s="10" t="str">
        <f t="shared" ca="1" si="0"/>
        <v>BULLISH</v>
      </c>
      <c r="E12" s="10" t="str">
        <f t="shared" ca="1" si="1"/>
        <v>Short covering</v>
      </c>
      <c r="F12" s="10" t="str">
        <f t="shared" ca="1" si="2"/>
        <v>DOWN</v>
      </c>
      <c r="G12" s="11" t="str">
        <f t="shared" ca="1" si="3"/>
        <v>UP</v>
      </c>
      <c r="H12" s="10">
        <f ca="1">_xll.Nimble_SubscribeRealtime("NFO",CONCATENATE($Z$6&amp;$O$4&amp;$AA$6&amp;$P$4&amp;$AA$6&amp;$D$6&amp;$AA$6&amp;M12),"TotalQtyTraded")</f>
        <v>465075</v>
      </c>
      <c r="I12" s="10">
        <f ca="1">_xll.Nimble_SubscribeRealtime("NFO",CONCATENATE($Z$6&amp;$O$4&amp;$AA$6&amp;$P$4&amp;$AA$6&amp;$D$6&amp;$AA$6&amp;M12),"OpenInterest")</f>
        <v>260700</v>
      </c>
      <c r="J12" s="10">
        <f ca="1">_xll.Nimble_SubscribeRealtime("NFO",CONCATENATE($Z$6&amp;$O$4&amp;$AA$6&amp;$P$4&amp;$AA$6&amp;$D$6&amp;$AA$6&amp;M12),"OpenInterestChange")</f>
        <v>-49575</v>
      </c>
      <c r="K12" s="10">
        <f ca="1">_xll.Nimble_SubscribeRealtime("NFO",CONCATENATE($Z$6&amp;$O$4&amp;$AA$6&amp;$P$4&amp;$AA$6&amp;$D$6&amp;$AA$6&amp;M12),"PriceChange")</f>
        <v>59.15</v>
      </c>
      <c r="L12" s="10">
        <f ca="1">_xll.Nimble_SubscribeRealtime("NFO",CONCATENATE($Z$6&amp;$O$4&amp;$AA$6&amp;$P$4&amp;$AA$6&amp;$D$6&amp;$AA$6&amp;M12),"LastTradePrice")</f>
        <v>217</v>
      </c>
      <c r="M12" s="21">
        <f ca="1">M13-N4</f>
        <v>14550</v>
      </c>
      <c r="N12" s="10">
        <f ca="1">_xll.Nimble_SubscribeRealtime("NFO",CONCATENATE($Z$6&amp;$O$4&amp;$AA$6&amp;$P$4&amp;$AA$6&amp;$N$6&amp;$AA$6&amp;M12),"LastTradePrice")</f>
        <v>26</v>
      </c>
      <c r="O12" s="10">
        <f ca="1">_xll.Nimble_SubscribeRealtime("NFO",CONCATENATE($Z$6&amp;$O$4&amp;$AA$6&amp;$P$4&amp;$AA$6&amp;$N$6&amp;$AA$6&amp;M12),"PriceChange")</f>
        <v>-37.549999999999997</v>
      </c>
      <c r="P12" s="10">
        <f ca="1">_xll.Nimble_SubscribeRealtime("NFO",CONCATENATE($Z$6&amp;$O$4&amp;$AA$6&amp;$P$4&amp;$AA$6&amp;$N$6&amp;$AA$6&amp;M12),"OpenInterestChange")</f>
        <v>108600</v>
      </c>
      <c r="Q12" s="10">
        <f ca="1">_xll.Nimble_SubscribeRealtime("NFO",CONCATENATE($Z$6&amp;$O$4&amp;$AA$6&amp;$P$4&amp;$AA$6&amp;$N$6&amp;$AA$6&amp;M12),"OpenInterest")</f>
        <v>990450</v>
      </c>
      <c r="R12" s="10">
        <f ca="1">_xll.Nimble_SubscribeRealtime("NFO",CONCATENATE($Z$6&amp;$O$4&amp;$AA$6&amp;$P$4&amp;$AA$6&amp;$N$6&amp;$AA$6&amp;M12),"TotalQtyTraded")</f>
        <v>4135800</v>
      </c>
      <c r="S12" s="10" t="str">
        <f t="shared" ca="1" si="4"/>
        <v>DOWN</v>
      </c>
      <c r="T12" s="10" t="str">
        <f t="shared" ca="1" si="5"/>
        <v>UP</v>
      </c>
      <c r="U12" s="10" t="str">
        <f t="shared" ca="1" si="6"/>
        <v>Short Buildup</v>
      </c>
      <c r="V12" s="10" t="str">
        <f t="shared" ca="1" si="7"/>
        <v>BEARISH</v>
      </c>
      <c r="Z12" s="3">
        <v>44343</v>
      </c>
      <c r="AA12" t="str">
        <f t="shared" si="8"/>
        <v>27MAY2021</v>
      </c>
    </row>
    <row r="13" spans="4:27" x14ac:dyDescent="0.25">
      <c r="D13" s="10" t="str">
        <f t="shared" ca="1" si="0"/>
        <v>BULLISH</v>
      </c>
      <c r="E13" s="10" t="str">
        <f t="shared" ca="1" si="1"/>
        <v>Short covering</v>
      </c>
      <c r="F13" s="10" t="str">
        <f t="shared" ca="1" si="2"/>
        <v>DOWN</v>
      </c>
      <c r="G13" s="11" t="str">
        <f t="shared" ca="1" si="3"/>
        <v>UP</v>
      </c>
      <c r="H13" s="10">
        <f ca="1">_xll.Nimble_SubscribeRealtime("NFO",CONCATENATE($Z$6&amp;$O$4&amp;$AA$6&amp;$P$4&amp;$AA$6&amp;$D$6&amp;$AA$6&amp;M13),"TotalQtyTraded")</f>
        <v>3715725</v>
      </c>
      <c r="I13" s="10">
        <f ca="1">_xll.Nimble_SubscribeRealtime("NFO",CONCATENATE($Z$6&amp;$O$4&amp;$AA$6&amp;$P$4&amp;$AA$6&amp;$D$6&amp;$AA$6&amp;M13),"OpenInterest")</f>
        <v>1942125</v>
      </c>
      <c r="J13" s="10">
        <f ca="1">_xll.Nimble_SubscribeRealtime("NFO",CONCATENATE($Z$6&amp;$O$4&amp;$AA$6&amp;$P$4&amp;$AA$6&amp;$D$6&amp;$AA$6&amp;M13),"OpenInterestChange")</f>
        <v>-285450</v>
      </c>
      <c r="K13" s="10">
        <f ca="1">_xll.Nimble_SubscribeRealtime("NFO",CONCATENATE($Z$6&amp;$O$4&amp;$AA$6&amp;$P$4&amp;$AA$6&amp;$D$6&amp;$AA$6&amp;M13),"PriceChange")</f>
        <v>52.55</v>
      </c>
      <c r="L13" s="10">
        <f ca="1">_xll.Nimble_SubscribeRealtime("NFO",CONCATENATE($Z$6&amp;$O$4&amp;$AA$6&amp;$P$4&amp;$AA$6&amp;$D$6&amp;$AA$6&amp;M13),"LastTradePrice")</f>
        <v>175.7</v>
      </c>
      <c r="M13" s="21">
        <f ca="1">M14-N4</f>
        <v>14600</v>
      </c>
      <c r="N13" s="10">
        <f ca="1">_xll.Nimble_SubscribeRealtime("NFO",CONCATENATE($Z$6&amp;$O$4&amp;$AA$6&amp;$P$4&amp;$AA$6&amp;$N$6&amp;$AA$6&amp;M13),"LastTradePrice")</f>
        <v>34.5</v>
      </c>
      <c r="O13" s="10">
        <f ca="1">_xll.Nimble_SubscribeRealtime("NFO",CONCATENATE($Z$6&amp;$O$4&amp;$AA$6&amp;$P$4&amp;$AA$6&amp;$N$6&amp;$AA$6&amp;M13),"PriceChange")</f>
        <v>-44.75</v>
      </c>
      <c r="P13" s="10">
        <f ca="1">_xll.Nimble_SubscribeRealtime("NFO",CONCATENATE($Z$6&amp;$O$4&amp;$AA$6&amp;$P$4&amp;$AA$6&amp;$N$6&amp;$AA$6&amp;M13),"OpenInterestChange")</f>
        <v>1455600</v>
      </c>
      <c r="Q13" s="10">
        <f ca="1">_xll.Nimble_SubscribeRealtime("NFO",CONCATENATE($Z$6&amp;$O$4&amp;$AA$6&amp;$P$4&amp;$AA$6&amp;$N$6&amp;$AA$6&amp;M13),"OpenInterest")</f>
        <v>4162275</v>
      </c>
      <c r="R13" s="10">
        <f ca="1">_xll.Nimble_SubscribeRealtime("NFO",CONCATENATE($Z$6&amp;$O$4&amp;$AA$6&amp;$P$4&amp;$AA$6&amp;$N$6&amp;$AA$6&amp;M13),"TotalQtyTraded")</f>
        <v>11954625</v>
      </c>
      <c r="S13" s="10" t="str">
        <f t="shared" ca="1" si="4"/>
        <v>DOWN</v>
      </c>
      <c r="T13" s="10" t="str">
        <f t="shared" ca="1" si="5"/>
        <v>UP</v>
      </c>
      <c r="U13" s="10" t="str">
        <f t="shared" ca="1" si="6"/>
        <v>Short Buildup</v>
      </c>
      <c r="V13" s="10" t="str">
        <f t="shared" ca="1" si="7"/>
        <v>BEARISH</v>
      </c>
      <c r="Z13" s="3">
        <v>44350</v>
      </c>
      <c r="AA13" t="str">
        <f t="shared" si="8"/>
        <v>03JUN2021</v>
      </c>
    </row>
    <row r="14" spans="4:27" x14ac:dyDescent="0.25">
      <c r="D14" s="10" t="str">
        <f t="shared" ca="1" si="0"/>
        <v>BULLISH</v>
      </c>
      <c r="E14" s="10" t="str">
        <f t="shared" ca="1" si="1"/>
        <v>Short covering</v>
      </c>
      <c r="F14" s="10" t="str">
        <f t="shared" ca="1" si="2"/>
        <v>DOWN</v>
      </c>
      <c r="G14" s="11" t="str">
        <f t="shared" ca="1" si="3"/>
        <v>UP</v>
      </c>
      <c r="H14" s="10">
        <f ca="1">_xll.Nimble_SubscribeRealtime("NFO",CONCATENATE($Z$6&amp;$O$4&amp;$AA$6&amp;$P$4&amp;$AA$6&amp;$D$6&amp;$AA$6&amp;M14),"TotalQtyTraded")</f>
        <v>2697300</v>
      </c>
      <c r="I14" s="10">
        <f ca="1">_xll.Nimble_SubscribeRealtime("NFO",CONCATENATE($Z$6&amp;$O$4&amp;$AA$6&amp;$P$4&amp;$AA$6&amp;$D$6&amp;$AA$6&amp;M14),"OpenInterest")</f>
        <v>653925</v>
      </c>
      <c r="J14" s="10">
        <f ca="1">_xll.Nimble_SubscribeRealtime("NFO",CONCATENATE($Z$6&amp;$O$4&amp;$AA$6&amp;$P$4&amp;$AA$6&amp;$D$6&amp;$AA$6&amp;M14),"OpenInterestChange")</f>
        <v>-41250</v>
      </c>
      <c r="K14" s="10">
        <f ca="1">_xll.Nimble_SubscribeRealtime("NFO",CONCATENATE($Z$6&amp;$O$4&amp;$AA$6&amp;$P$4&amp;$AA$6&amp;$D$6&amp;$AA$6&amp;M14),"PriceChange")</f>
        <v>44.85</v>
      </c>
      <c r="L14" s="10">
        <f ca="1">_xll.Nimble_SubscribeRealtime("NFO",CONCATENATE($Z$6&amp;$O$4&amp;$AA$6&amp;$P$4&amp;$AA$6&amp;$D$6&amp;$AA$6&amp;M14),"LastTradePrice")</f>
        <v>137.6</v>
      </c>
      <c r="M14" s="21">
        <f ca="1">M15-N4</f>
        <v>14650</v>
      </c>
      <c r="N14" s="10">
        <f ca="1">_xll.Nimble_SubscribeRealtime("NFO",CONCATENATE($Z$6&amp;$O$4&amp;$AA$6&amp;$P$4&amp;$AA$6&amp;$N$6&amp;$AA$6&amp;M14),"LastTradePrice")</f>
        <v>46.45</v>
      </c>
      <c r="O14" s="10">
        <f ca="1">_xll.Nimble_SubscribeRealtime("NFO",CONCATENATE($Z$6&amp;$O$4&amp;$AA$6&amp;$P$4&amp;$AA$6&amp;$N$6&amp;$AA$6&amp;M14),"PriceChange")</f>
        <v>-52.25</v>
      </c>
      <c r="P14" s="10">
        <f ca="1">_xll.Nimble_SubscribeRealtime("NFO",CONCATENATE($Z$6&amp;$O$4&amp;$AA$6&amp;$P$4&amp;$AA$6&amp;$N$6&amp;$AA$6&amp;M14),"OpenInterestChange")</f>
        <v>489975</v>
      </c>
      <c r="Q14" s="10">
        <f ca="1">_xll.Nimble_SubscribeRealtime("NFO",CONCATENATE($Z$6&amp;$O$4&amp;$AA$6&amp;$P$4&amp;$AA$6&amp;$N$6&amp;$AA$6&amp;M14),"OpenInterest")</f>
        <v>1054650</v>
      </c>
      <c r="R14" s="10">
        <f ca="1">_xll.Nimble_SubscribeRealtime("NFO",CONCATENATE($Z$6&amp;$O$4&amp;$AA$6&amp;$P$4&amp;$AA$6&amp;$N$6&amp;$AA$6&amp;M14),"TotalQtyTraded")</f>
        <v>4210425</v>
      </c>
      <c r="S14" s="10" t="str">
        <f t="shared" ca="1" si="4"/>
        <v>DOWN</v>
      </c>
      <c r="T14" s="10" t="str">
        <f t="shared" ca="1" si="5"/>
        <v>UP</v>
      </c>
      <c r="U14" s="10" t="str">
        <f t="shared" ca="1" si="6"/>
        <v>Short Buildup</v>
      </c>
      <c r="V14" s="10" t="str">
        <f t="shared" ca="1" si="7"/>
        <v>BEARISH</v>
      </c>
      <c r="Z14" s="3">
        <v>44357</v>
      </c>
      <c r="AA14" t="str">
        <f t="shared" si="8"/>
        <v>10JUN2021</v>
      </c>
    </row>
    <row r="15" spans="4:27" x14ac:dyDescent="0.25">
      <c r="D15" s="10" t="str">
        <f t="shared" ca="1" si="0"/>
        <v>BULLISH</v>
      </c>
      <c r="E15" s="10" t="str">
        <f t="shared" ca="1" si="1"/>
        <v>Long Buildup</v>
      </c>
      <c r="F15" s="10" t="str">
        <f t="shared" ca="1" si="2"/>
        <v>UP</v>
      </c>
      <c r="G15" s="11" t="str">
        <f t="shared" ca="1" si="3"/>
        <v>UP</v>
      </c>
      <c r="H15" s="10">
        <f ca="1">_xll.Nimble_SubscribeRealtime("NFO",CONCATENATE($Z$6&amp;$O$4&amp;$AA$6&amp;$P$4&amp;$AA$6&amp;$D$6&amp;$AA$6&amp;M15),"TotalQtyTraded")</f>
        <v>15966825</v>
      </c>
      <c r="I15" s="10">
        <f ca="1">_xll.Nimble_SubscribeRealtime("NFO",CONCATENATE($Z$6&amp;$O$4&amp;$AA$6&amp;$P$4&amp;$AA$6&amp;$D$6&amp;$AA$6&amp;M15),"OpenInterest")</f>
        <v>3307875</v>
      </c>
      <c r="J15" s="10">
        <f ca="1">_xll.Nimble_SubscribeRealtime("NFO",CONCATENATE($Z$6&amp;$O$4&amp;$AA$6&amp;$P$4&amp;$AA$6&amp;$D$6&amp;$AA$6&amp;M15),"OpenInterestChange")</f>
        <v>980175</v>
      </c>
      <c r="K15" s="10">
        <f ca="1">_xll.Nimble_SubscribeRealtime("NFO",CONCATENATE($Z$6&amp;$O$4&amp;$AA$6&amp;$P$4&amp;$AA$6&amp;$D$6&amp;$AA$6&amp;M15),"PriceChange")</f>
        <v>37.200000000000003</v>
      </c>
      <c r="L15" s="10">
        <f ca="1">_xll.Nimble_SubscribeRealtime("NFO",CONCATENATE($Z$6&amp;$O$4&amp;$AA$6&amp;$P$4&amp;$AA$6&amp;$D$6&amp;$AA$6&amp;M15),"LastTradePrice")</f>
        <v>103.6</v>
      </c>
      <c r="M15" s="21">
        <f ca="1">M16-N4</f>
        <v>14700</v>
      </c>
      <c r="N15" s="10">
        <f ca="1">_xll.Nimble_SubscribeRealtime("NFO",CONCATENATE($Z$6&amp;$O$4&amp;$AA$6&amp;$P$4&amp;$AA$6&amp;$N$6&amp;$AA$6&amp;M15),"LastTradePrice")</f>
        <v>62.5</v>
      </c>
      <c r="O15" s="10">
        <f ca="1">_xll.Nimble_SubscribeRealtime("NFO",CONCATENATE($Z$6&amp;$O$4&amp;$AA$6&amp;$P$4&amp;$AA$6&amp;$N$6&amp;$AA$6&amp;M15),"PriceChange")</f>
        <v>-59.7</v>
      </c>
      <c r="P15" s="10">
        <f ca="1">_xll.Nimble_SubscribeRealtime("NFO",CONCATENATE($Z$6&amp;$O$4&amp;$AA$6&amp;$P$4&amp;$AA$6&amp;$N$6&amp;$AA$6&amp;M15),"OpenInterestChange")</f>
        <v>2528025</v>
      </c>
      <c r="Q15" s="10">
        <f ca="1">_xll.Nimble_SubscribeRealtime("NFO",CONCATENATE($Z$6&amp;$O$4&amp;$AA$6&amp;$P$4&amp;$AA$6&amp;$N$6&amp;$AA$6&amp;M15),"OpenInterest")</f>
        <v>3527100</v>
      </c>
      <c r="R15" s="10">
        <f ca="1">_xll.Nimble_SubscribeRealtime("NFO",CONCATENATE($Z$6&amp;$O$4&amp;$AA$6&amp;$P$4&amp;$AA$6&amp;$N$6&amp;$AA$6&amp;M15),"TotalQtyTraded")</f>
        <v>15795000</v>
      </c>
      <c r="S15" s="10" t="str">
        <f t="shared" ca="1" si="4"/>
        <v>DOWN</v>
      </c>
      <c r="T15" s="10" t="str">
        <f t="shared" ca="1" si="5"/>
        <v>UP</v>
      </c>
      <c r="U15" s="10" t="str">
        <f t="shared" ca="1" si="6"/>
        <v>Short Buildup</v>
      </c>
      <c r="V15" s="10" t="str">
        <f t="shared" ca="1" si="7"/>
        <v>BEARISH</v>
      </c>
      <c r="Z15" s="7">
        <v>44364</v>
      </c>
      <c r="AA15" t="str">
        <f t="shared" si="8"/>
        <v>17JUN2021</v>
      </c>
    </row>
    <row r="16" spans="4:27" x14ac:dyDescent="0.25">
      <c r="D16" s="10" t="str">
        <f t="shared" ca="1" si="0"/>
        <v>BULLISH</v>
      </c>
      <c r="E16" s="10" t="str">
        <f t="shared" ca="1" si="1"/>
        <v>Long Buildup</v>
      </c>
      <c r="F16" s="10" t="str">
        <f t="shared" ca="1" si="2"/>
        <v>UP</v>
      </c>
      <c r="G16" s="11" t="str">
        <f t="shared" ca="1" si="3"/>
        <v>UP</v>
      </c>
      <c r="H16" s="10">
        <f ca="1">_xll.Nimble_SubscribeRealtime("NFO",CONCATENATE($Z$6&amp;$O$4&amp;$AA$6&amp;$P$4&amp;$AA$6&amp;$D$6&amp;$AA$6&amp;M16),"TotalQtyTraded")</f>
        <v>10515825</v>
      </c>
      <c r="I16" s="10">
        <f ca="1">_xll.Nimble_SubscribeRealtime("NFO",CONCATENATE($Z$6&amp;$O$4&amp;$AA$6&amp;$P$4&amp;$AA$6&amp;$D$6&amp;$AA$6&amp;M16),"OpenInterest")</f>
        <v>1884825</v>
      </c>
      <c r="J16" s="10">
        <f ca="1">_xll.Nimble_SubscribeRealtime("NFO",CONCATENATE($Z$6&amp;$O$4&amp;$AA$6&amp;$P$4&amp;$AA$6&amp;$D$6&amp;$AA$6&amp;M16),"OpenInterestChange")</f>
        <v>1117650</v>
      </c>
      <c r="K16" s="10">
        <f ca="1">_xll.Nimble_SubscribeRealtime("NFO",CONCATENATE($Z$6&amp;$O$4&amp;$AA$6&amp;$P$4&amp;$AA$6&amp;$D$6&amp;$AA$6&amp;M16),"PriceChange")</f>
        <v>28.45</v>
      </c>
      <c r="L16" s="10">
        <f ca="1">_xll.Nimble_SubscribeRealtime("NFO",CONCATENATE($Z$6&amp;$O$4&amp;$AA$6&amp;$P$4&amp;$AA$6&amp;$D$6&amp;$AA$6&amp;M16),"LastTradePrice")</f>
        <v>74.05</v>
      </c>
      <c r="M16" s="9">
        <f ca="1">MROUND(K4,N4)</f>
        <v>14750</v>
      </c>
      <c r="N16" s="10">
        <f ca="1">_xll.Nimble_SubscribeRealtime("NFO",CONCATENATE($Z$6&amp;$O$4&amp;$AA$6&amp;$P$4&amp;$AA$6&amp;$N$6&amp;$AA$6&amp;M16),"LastTradePrice")</f>
        <v>83.05</v>
      </c>
      <c r="O16" s="10">
        <f ca="1">_xll.Nimble_SubscribeRealtime("NFO",CONCATENATE($Z$6&amp;$O$4&amp;$AA$6&amp;$P$4&amp;$AA$6&amp;$N$6&amp;$AA$6&amp;M16),"PriceChange")</f>
        <v>-67.95</v>
      </c>
      <c r="P16" s="10">
        <f ca="1">_xll.Nimble_SubscribeRealtime("NFO",CONCATENATE($Z$6&amp;$O$4&amp;$AA$6&amp;$P$4&amp;$AA$6&amp;$N$6&amp;$AA$6&amp;M16),"OpenInterestChange")</f>
        <v>1107075</v>
      </c>
      <c r="Q16" s="10">
        <f ca="1">_xll.Nimble_SubscribeRealtime("NFO",CONCATENATE($Z$6&amp;$O$4&amp;$AA$6&amp;$P$4&amp;$AA$6&amp;$N$6&amp;$AA$6&amp;M16),"OpenInterest")</f>
        <v>1222650</v>
      </c>
      <c r="R16" s="10">
        <f ca="1">_xll.Nimble_SubscribeRealtime("NFO",CONCATENATE($Z$6&amp;$O$4&amp;$AA$6&amp;$P$4&amp;$AA$6&amp;$N$6&amp;$AA$6&amp;M16),"TotalQtyTraded")</f>
        <v>5768175</v>
      </c>
      <c r="S16" s="10" t="str">
        <f t="shared" ca="1" si="4"/>
        <v>DOWN</v>
      </c>
      <c r="T16" s="10" t="str">
        <f t="shared" ca="1" si="5"/>
        <v>UP</v>
      </c>
      <c r="U16" s="10" t="str">
        <f t="shared" ca="1" si="6"/>
        <v>Short Buildup</v>
      </c>
      <c r="V16" s="10" t="str">
        <f t="shared" ca="1" si="7"/>
        <v>BEARISH</v>
      </c>
      <c r="Z16" s="7">
        <v>44371</v>
      </c>
      <c r="AA16" t="str">
        <f t="shared" si="8"/>
        <v>24JUN2021</v>
      </c>
    </row>
    <row r="17" spans="4:26" x14ac:dyDescent="0.25">
      <c r="D17" s="10" t="str">
        <f t="shared" ca="1" si="0"/>
        <v>BULLISH</v>
      </c>
      <c r="E17" s="10" t="str">
        <f t="shared" ca="1" si="1"/>
        <v>Long Buildup</v>
      </c>
      <c r="F17" s="10" t="str">
        <f t="shared" ca="1" si="2"/>
        <v>UP</v>
      </c>
      <c r="G17" s="11" t="str">
        <f t="shared" ca="1" si="3"/>
        <v>UP</v>
      </c>
      <c r="H17" s="10">
        <f ca="1">_xll.Nimble_SubscribeRealtime("NFO",CONCATENATE($Z$6&amp;$O$4&amp;$AA$6&amp;$P$4&amp;$AA$6&amp;$D$6&amp;$AA$6&amp;M17),"TotalQtyTraded")</f>
        <v>19603500</v>
      </c>
      <c r="I17" s="10">
        <f ca="1">_xll.Nimble_SubscribeRealtime("NFO",CONCATENATE($Z$6&amp;$O$4&amp;$AA$6&amp;$P$4&amp;$AA$6&amp;$D$6&amp;$AA$6&amp;M17),"OpenInterest")</f>
        <v>4675125</v>
      </c>
      <c r="J17" s="10">
        <f ca="1">_xll.Nimble_SubscribeRealtime("NFO",CONCATENATE($Z$6&amp;$O$4&amp;$AA$6&amp;$P$4&amp;$AA$6&amp;$D$6&amp;$AA$6&amp;M17),"OpenInterestChange")</f>
        <v>1104825</v>
      </c>
      <c r="K17" s="10">
        <f ca="1">_xll.Nimble_SubscribeRealtime("NFO",CONCATENATE($Z$6&amp;$O$4&amp;$AA$6&amp;$P$4&amp;$AA$6&amp;$D$6&amp;$AA$6&amp;M17),"PriceChange")</f>
        <v>20.25</v>
      </c>
      <c r="L17" s="10">
        <f ca="1">_xll.Nimble_SubscribeRealtime("NFO",CONCATENATE($Z$6&amp;$O$4&amp;$AA$6&amp;$P$4&amp;$AA$6&amp;$D$6&amp;$AA$6&amp;M17),"LastTradePrice")</f>
        <v>49.7</v>
      </c>
      <c r="M17" s="21">
        <f ca="1">M16+N4</f>
        <v>14800</v>
      </c>
      <c r="N17" s="10">
        <f ca="1">_xll.Nimble_SubscribeRealtime("NFO",CONCATENATE($Z$6&amp;$O$4&amp;$AA$6&amp;$P$4&amp;$AA$6&amp;$N$6&amp;$AA$6&amp;M17),"LastTradePrice")</f>
        <v>108.95</v>
      </c>
      <c r="O17" s="10">
        <f ca="1">_xll.Nimble_SubscribeRealtime("NFO",CONCATENATE($Z$6&amp;$O$4&amp;$AA$6&amp;$P$4&amp;$AA$6&amp;$N$6&amp;$AA$6&amp;M17),"PriceChange")</f>
        <v>-76.3</v>
      </c>
      <c r="P17" s="10">
        <f ca="1">_xll.Nimble_SubscribeRealtime("NFO",CONCATENATE($Z$6&amp;$O$4&amp;$AA$6&amp;$P$4&amp;$AA$6&amp;$N$6&amp;$AA$6&amp;M17),"OpenInterestChange")</f>
        <v>743325</v>
      </c>
      <c r="Q17" s="10">
        <f ca="1">_xll.Nimble_SubscribeRealtime("NFO",CONCATENATE($Z$6&amp;$O$4&amp;$AA$6&amp;$P$4&amp;$AA$6&amp;$N$6&amp;$AA$6&amp;M17),"OpenInterest")</f>
        <v>1536450</v>
      </c>
      <c r="R17" s="10">
        <f ca="1">_xll.Nimble_SubscribeRealtime("NFO",CONCATENATE($Z$6&amp;$O$4&amp;$AA$6&amp;$P$4&amp;$AA$6&amp;$N$6&amp;$AA$6&amp;M17),"TotalQtyTraded")</f>
        <v>4443075</v>
      </c>
      <c r="S17" s="10" t="str">
        <f t="shared" ca="1" si="4"/>
        <v>DOWN</v>
      </c>
      <c r="T17" s="10" t="str">
        <f t="shared" ca="1" si="5"/>
        <v>UP</v>
      </c>
      <c r="U17" s="10" t="str">
        <f t="shared" ca="1" si="6"/>
        <v>Short Buildup</v>
      </c>
      <c r="V17" s="10" t="str">
        <f t="shared" ca="1" si="7"/>
        <v>BEARISH</v>
      </c>
      <c r="Z17" s="7"/>
    </row>
    <row r="18" spans="4:26" x14ac:dyDescent="0.25">
      <c r="D18" s="10" t="str">
        <f t="shared" ca="1" si="0"/>
        <v>BULLISH</v>
      </c>
      <c r="E18" s="10" t="str">
        <f t="shared" ca="1" si="1"/>
        <v>Long Buildup</v>
      </c>
      <c r="F18" s="10" t="str">
        <f t="shared" ca="1" si="2"/>
        <v>UP</v>
      </c>
      <c r="G18" s="11" t="str">
        <f t="shared" ca="1" si="3"/>
        <v>UP</v>
      </c>
      <c r="H18" s="10">
        <f ca="1">_xll.Nimble_SubscribeRealtime("NFO",CONCATENATE($Z$6&amp;$O$4&amp;$AA$6&amp;$P$4&amp;$AA$6&amp;$D$6&amp;$AA$6&amp;M18),"TotalQtyTraded")</f>
        <v>7320675</v>
      </c>
      <c r="I18" s="10">
        <f ca="1">_xll.Nimble_SubscribeRealtime("NFO",CONCATENATE($Z$6&amp;$O$4&amp;$AA$6&amp;$P$4&amp;$AA$6&amp;$D$6&amp;$AA$6&amp;M18),"OpenInterest")</f>
        <v>1838925</v>
      </c>
      <c r="J18" s="10">
        <f ca="1">_xll.Nimble_SubscribeRealtime("NFO",CONCATENATE($Z$6&amp;$O$4&amp;$AA$6&amp;$P$4&amp;$AA$6&amp;$D$6&amp;$AA$6&amp;M18),"OpenInterestChange")</f>
        <v>526725</v>
      </c>
      <c r="K18" s="10">
        <f ca="1">_xll.Nimble_SubscribeRealtime("NFO",CONCATENATE($Z$6&amp;$O$4&amp;$AA$6&amp;$P$4&amp;$AA$6&amp;$D$6&amp;$AA$6&amp;M18),"PriceChange")</f>
        <v>13.35</v>
      </c>
      <c r="L18" s="10">
        <f ca="1">_xll.Nimble_SubscribeRealtime("NFO",CONCATENATE($Z$6&amp;$O$4&amp;$AA$6&amp;$P$4&amp;$AA$6&amp;$D$6&amp;$AA$6&amp;M18),"LastTradePrice")</f>
        <v>30.9</v>
      </c>
      <c r="M18" s="21">
        <f ca="1">M17+N4</f>
        <v>14850</v>
      </c>
      <c r="N18" s="10">
        <f ca="1">_xll.Nimble_SubscribeRealtime("NFO",CONCATENATE($Z$6&amp;$O$4&amp;$AA$6&amp;$P$4&amp;$AA$6&amp;$N$6&amp;$AA$6&amp;M18),"LastTradePrice")</f>
        <v>139.80000000000001</v>
      </c>
      <c r="O18" s="10">
        <f ca="1">_xll.Nimble_SubscribeRealtime("NFO",CONCATENATE($Z$6&amp;$O$4&amp;$AA$6&amp;$P$4&amp;$AA$6&amp;$N$6&amp;$AA$6&amp;M18),"PriceChange")</f>
        <v>-82.5</v>
      </c>
      <c r="P18" s="10">
        <f ca="1">_xll.Nimble_SubscribeRealtime("NFO",CONCATENATE($Z$6&amp;$O$4&amp;$AA$6&amp;$P$4&amp;$AA$6&amp;$N$6&amp;$AA$6&amp;M18),"OpenInterestChange")</f>
        <v>117900</v>
      </c>
      <c r="Q18" s="10">
        <f ca="1">_xll.Nimble_SubscribeRealtime("NFO",CONCATENATE($Z$6&amp;$O$4&amp;$AA$6&amp;$P$4&amp;$AA$6&amp;$N$6&amp;$AA$6&amp;M18),"OpenInterest")</f>
        <v>148575</v>
      </c>
      <c r="R18" s="10">
        <f ca="1">_xll.Nimble_SubscribeRealtime("NFO",CONCATENATE($Z$6&amp;$O$4&amp;$AA$6&amp;$P$4&amp;$AA$6&amp;$N$6&amp;$AA$6&amp;M18),"TotalQtyTraded")</f>
        <v>533625</v>
      </c>
      <c r="S18" s="10" t="str">
        <f t="shared" ca="1" si="4"/>
        <v>DOWN</v>
      </c>
      <c r="T18" s="10" t="str">
        <f t="shared" ca="1" si="5"/>
        <v>UP</v>
      </c>
      <c r="U18" s="10" t="str">
        <f t="shared" ca="1" si="6"/>
        <v>Short Buildup</v>
      </c>
      <c r="V18" s="10" t="str">
        <f t="shared" ca="1" si="7"/>
        <v>BEARISH</v>
      </c>
    </row>
    <row r="19" spans="4:26" x14ac:dyDescent="0.25">
      <c r="D19" s="10" t="str">
        <f t="shared" ca="1" si="0"/>
        <v>BULLISH</v>
      </c>
      <c r="E19" s="10" t="str">
        <f t="shared" ca="1" si="1"/>
        <v>Long Buildup</v>
      </c>
      <c r="F19" s="10" t="str">
        <f t="shared" ca="1" si="2"/>
        <v>UP</v>
      </c>
      <c r="G19" s="11" t="str">
        <f t="shared" ca="1" si="3"/>
        <v>UP</v>
      </c>
      <c r="H19" s="10">
        <f ca="1">_xll.Nimble_SubscribeRealtime("NFO",CONCATENATE($Z$6&amp;$O$4&amp;$AA$6&amp;$P$4&amp;$AA$6&amp;$D$6&amp;$AA$6&amp;M19),"TotalQtyTraded")</f>
        <v>12963300</v>
      </c>
      <c r="I19" s="10">
        <f ca="1">_xll.Nimble_SubscribeRealtime("NFO",CONCATENATE($Z$6&amp;$O$4&amp;$AA$6&amp;$P$4&amp;$AA$6&amp;$D$6&amp;$AA$6&amp;M19),"OpenInterest")</f>
        <v>3684975</v>
      </c>
      <c r="J19" s="10">
        <f ca="1">_xll.Nimble_SubscribeRealtime("NFO",CONCATENATE($Z$6&amp;$O$4&amp;$AA$6&amp;$P$4&amp;$AA$6&amp;$D$6&amp;$AA$6&amp;M19),"OpenInterestChange")</f>
        <v>768375</v>
      </c>
      <c r="K19" s="10">
        <f ca="1">_xll.Nimble_SubscribeRealtime("NFO",CONCATENATE($Z$6&amp;$O$4&amp;$AA$6&amp;$P$4&amp;$AA$6&amp;$D$6&amp;$AA$6&amp;M19),"PriceChange")</f>
        <v>8.1999999999999993</v>
      </c>
      <c r="L19" s="10">
        <f ca="1">_xll.Nimble_SubscribeRealtime("NFO",CONCATENATE($Z$6&amp;$O$4&amp;$AA$6&amp;$P$4&amp;$AA$6&amp;$D$6&amp;$AA$6&amp;M19),"LastTradePrice")</f>
        <v>18.149999999999999</v>
      </c>
      <c r="M19" s="21">
        <f ca="1">M18+N4</f>
        <v>14900</v>
      </c>
      <c r="N19" s="10">
        <f ca="1">_xll.Nimble_SubscribeRealtime("NFO",CONCATENATE($Z$6&amp;$O$4&amp;$AA$6&amp;$P$4&amp;$AA$6&amp;$N$6&amp;$AA$6&amp;M19),"LastTradePrice")</f>
        <v>177.05</v>
      </c>
      <c r="O19" s="10">
        <f ca="1">_xll.Nimble_SubscribeRealtime("NFO",CONCATENATE($Z$6&amp;$O$4&amp;$AA$6&amp;$P$4&amp;$AA$6&amp;$N$6&amp;$AA$6&amp;M19),"PriceChange")</f>
        <v>-87.35</v>
      </c>
      <c r="P19" s="10">
        <f ca="1">_xll.Nimble_SubscribeRealtime("NFO",CONCATENATE($Z$6&amp;$O$4&amp;$AA$6&amp;$P$4&amp;$AA$6&amp;$N$6&amp;$AA$6&amp;M19),"OpenInterestChange")</f>
        <v>137100</v>
      </c>
      <c r="Q19" s="10">
        <f ca="1">_xll.Nimble_SubscribeRealtime("NFO",CONCATENATE($Z$6&amp;$O$4&amp;$AA$6&amp;$P$4&amp;$AA$6&amp;$N$6&amp;$AA$6&amp;M19),"OpenInterest")</f>
        <v>356175</v>
      </c>
      <c r="R19" s="10">
        <f ca="1">_xll.Nimble_SubscribeRealtime("NFO",CONCATENATE($Z$6&amp;$O$4&amp;$AA$6&amp;$P$4&amp;$AA$6&amp;$N$6&amp;$AA$6&amp;M19),"TotalQtyTraded")</f>
        <v>753600</v>
      </c>
      <c r="S19" s="10" t="str">
        <f t="shared" ca="1" si="4"/>
        <v>DOWN</v>
      </c>
      <c r="T19" s="10" t="str">
        <f t="shared" ca="1" si="5"/>
        <v>UP</v>
      </c>
      <c r="U19" s="10" t="str">
        <f t="shared" ca="1" si="6"/>
        <v>Short Buildup</v>
      </c>
      <c r="V19" s="10" t="str">
        <f t="shared" ca="1" si="7"/>
        <v>BEARISH</v>
      </c>
    </row>
    <row r="20" spans="4:26" x14ac:dyDescent="0.25">
      <c r="D20" s="10" t="str">
        <f t="shared" ca="1" si="0"/>
        <v>BULLISH</v>
      </c>
      <c r="E20" s="10" t="str">
        <f t="shared" ca="1" si="1"/>
        <v>Long Buildup</v>
      </c>
      <c r="F20" s="10" t="str">
        <f t="shared" ca="1" si="2"/>
        <v>UP</v>
      </c>
      <c r="G20" s="11" t="str">
        <f t="shared" ca="1" si="3"/>
        <v>UP</v>
      </c>
      <c r="H20" s="10">
        <f ca="1">_xll.Nimble_SubscribeRealtime("NFO",CONCATENATE($Z$6&amp;$O$4&amp;$AA$6&amp;$P$4&amp;$AA$6&amp;$D$6&amp;$AA$6&amp;M20),"TotalQtyTraded")</f>
        <v>5968125</v>
      </c>
      <c r="I20" s="10">
        <f ca="1">_xll.Nimble_SubscribeRealtime("NFO",CONCATENATE($Z$6&amp;$O$4&amp;$AA$6&amp;$P$4&amp;$AA$6&amp;$D$6&amp;$AA$6&amp;M20),"OpenInterest")</f>
        <v>1674375</v>
      </c>
      <c r="J20" s="10">
        <f ca="1">_xll.Nimble_SubscribeRealtime("NFO",CONCATENATE($Z$6&amp;$O$4&amp;$AA$6&amp;$P$4&amp;$AA$6&amp;$D$6&amp;$AA$6&amp;M20),"OpenInterestChange")</f>
        <v>400650</v>
      </c>
      <c r="K20" s="10">
        <f ca="1">_xll.Nimble_SubscribeRealtime("NFO",CONCATENATE($Z$6&amp;$O$4&amp;$AA$6&amp;$P$4&amp;$AA$6&amp;$D$6&amp;$AA$6&amp;M20),"PriceChange")</f>
        <v>4.75</v>
      </c>
      <c r="L20" s="10">
        <f ca="1">_xll.Nimble_SubscribeRealtime("NFO",CONCATENATE($Z$6&amp;$O$4&amp;$AA$6&amp;$P$4&amp;$AA$6&amp;$D$6&amp;$AA$6&amp;M20),"LastTradePrice")</f>
        <v>10.1</v>
      </c>
      <c r="M20" s="21">
        <f ca="1">M19+N4</f>
        <v>14950</v>
      </c>
      <c r="N20" s="10">
        <f ca="1">_xll.Nimble_SubscribeRealtime("NFO",CONCATENATE($Z$6&amp;$O$4&amp;$AA$6&amp;$P$4&amp;$AA$6&amp;$N$6&amp;$AA$6&amp;M20),"LastTradePrice")</f>
        <v>218.25</v>
      </c>
      <c r="O20" s="10">
        <f ca="1">_xll.Nimble_SubscribeRealtime("NFO",CONCATENATE($Z$6&amp;$O$4&amp;$AA$6&amp;$P$4&amp;$AA$6&amp;$N$6&amp;$AA$6&amp;M20),"PriceChange")</f>
        <v>-98.1</v>
      </c>
      <c r="P20" s="10">
        <f ca="1">_xll.Nimble_SubscribeRealtime("NFO",CONCATENATE($Z$6&amp;$O$4&amp;$AA$6&amp;$P$4&amp;$AA$6&amp;$N$6&amp;$AA$6&amp;M20),"OpenInterestChange")</f>
        <v>7500</v>
      </c>
      <c r="Q20" s="10">
        <f ca="1">_xll.Nimble_SubscribeRealtime("NFO",CONCATENATE($Z$6&amp;$O$4&amp;$AA$6&amp;$P$4&amp;$AA$6&amp;$N$6&amp;$AA$6&amp;M20),"OpenInterest")</f>
        <v>25575</v>
      </c>
      <c r="R20" s="10">
        <f ca="1">_xll.Nimble_SubscribeRealtime("NFO",CONCATENATE($Z$6&amp;$O$4&amp;$AA$6&amp;$P$4&amp;$AA$6&amp;$N$6&amp;$AA$6&amp;M20),"TotalQtyTraded")</f>
        <v>48225</v>
      </c>
      <c r="S20" s="10" t="str">
        <f t="shared" ca="1" si="4"/>
        <v>DOWN</v>
      </c>
      <c r="T20" s="10" t="str">
        <f t="shared" ca="1" si="5"/>
        <v>UP</v>
      </c>
      <c r="U20" s="10" t="str">
        <f t="shared" ca="1" si="6"/>
        <v>Short Buildup</v>
      </c>
      <c r="V20" s="10" t="str">
        <f t="shared" ca="1" si="7"/>
        <v>BEARISH</v>
      </c>
    </row>
    <row r="21" spans="4:26" x14ac:dyDescent="0.25">
      <c r="D21" s="10" t="str">
        <f t="shared" ca="1" si="0"/>
        <v>BULLISH</v>
      </c>
      <c r="E21" s="10" t="str">
        <f t="shared" ca="1" si="1"/>
        <v>Long Buildup</v>
      </c>
      <c r="F21" s="10" t="str">
        <f t="shared" ca="1" si="2"/>
        <v>UP</v>
      </c>
      <c r="G21" s="11" t="str">
        <f t="shared" ca="1" si="3"/>
        <v>UP</v>
      </c>
      <c r="H21" s="10">
        <f ca="1">_xll.Nimble_SubscribeRealtime("NFO",CONCATENATE($Z$6&amp;$O$4&amp;$AA$6&amp;$P$4&amp;$AA$6&amp;$D$6&amp;$AA$6&amp;M21),"TotalQtyTraded")</f>
        <v>13382925</v>
      </c>
      <c r="I21" s="10">
        <f ca="1">_xll.Nimble_SubscribeRealtime("NFO",CONCATENATE($Z$6&amp;$O$4&amp;$AA$6&amp;$P$4&amp;$AA$6&amp;$D$6&amp;$AA$6&amp;M21),"OpenInterest")</f>
        <v>6242175</v>
      </c>
      <c r="J21" s="10">
        <f ca="1">_xll.Nimble_SubscribeRealtime("NFO",CONCATENATE($Z$6&amp;$O$4&amp;$AA$6&amp;$P$4&amp;$AA$6&amp;$D$6&amp;$AA$6&amp;M21),"OpenInterestChange")</f>
        <v>1021875</v>
      </c>
      <c r="K21" s="10">
        <f ca="1">_xll.Nimble_SubscribeRealtime("NFO",CONCATENATE($Z$6&amp;$O$4&amp;$AA$6&amp;$P$4&amp;$AA$6&amp;$D$6&amp;$AA$6&amp;M21),"PriceChange")</f>
        <v>2.65</v>
      </c>
      <c r="L21" s="10">
        <f ca="1">_xll.Nimble_SubscribeRealtime("NFO",CONCATENATE($Z$6&amp;$O$4&amp;$AA$6&amp;$P$4&amp;$AA$6&amp;$D$6&amp;$AA$6&amp;M21),"LastTradePrice")</f>
        <v>5.85</v>
      </c>
      <c r="M21" s="21">
        <f ca="1">M20+N4</f>
        <v>15000</v>
      </c>
      <c r="N21" s="10">
        <f ca="1">_xll.Nimble_SubscribeRealtime("NFO",CONCATENATE($Z$6&amp;$O$4&amp;$AA$6&amp;$P$4&amp;$AA$6&amp;$N$6&amp;$AA$6&amp;M21),"LastTradePrice")</f>
        <v>264.89999999999998</v>
      </c>
      <c r="O21" s="10">
        <f ca="1">_xll.Nimble_SubscribeRealtime("NFO",CONCATENATE($Z$6&amp;$O$4&amp;$AA$6&amp;$P$4&amp;$AA$6&amp;$N$6&amp;$AA$6&amp;M21),"PriceChange")</f>
        <v>-93.6</v>
      </c>
      <c r="P21" s="10">
        <f ca="1">_xll.Nimble_SubscribeRealtime("NFO",CONCATENATE($Z$6&amp;$O$4&amp;$AA$6&amp;$P$4&amp;$AA$6&amp;$N$6&amp;$AA$6&amp;M21),"OpenInterestChange")</f>
        <v>104100</v>
      </c>
      <c r="Q21" s="10">
        <f ca="1">_xll.Nimble_SubscribeRealtime("NFO",CONCATENATE($Z$6&amp;$O$4&amp;$AA$6&amp;$P$4&amp;$AA$6&amp;$N$6&amp;$AA$6&amp;M21),"OpenInterest")</f>
        <v>1462575</v>
      </c>
      <c r="R21" s="10">
        <f ca="1">_xll.Nimble_SubscribeRealtime("NFO",CONCATENATE($Z$6&amp;$O$4&amp;$AA$6&amp;$P$4&amp;$AA$6&amp;$N$6&amp;$AA$6&amp;M21),"TotalQtyTraded")</f>
        <v>418875</v>
      </c>
      <c r="S21" s="10" t="str">
        <f t="shared" ca="1" si="4"/>
        <v>DOWN</v>
      </c>
      <c r="T21" s="10" t="str">
        <f t="shared" ca="1" si="5"/>
        <v>UP</v>
      </c>
      <c r="U21" s="10" t="str">
        <f t="shared" ca="1" si="6"/>
        <v>Short Buildup</v>
      </c>
      <c r="V21" s="10" t="str">
        <f t="shared" ca="1" si="7"/>
        <v>BEARISH</v>
      </c>
    </row>
    <row r="22" spans="4:26" x14ac:dyDescent="0.25">
      <c r="D22" s="10" t="str">
        <f t="shared" ca="1" si="0"/>
        <v>BULLISH</v>
      </c>
      <c r="E22" s="10" t="str">
        <f t="shared" ca="1" si="1"/>
        <v>Long Buildup</v>
      </c>
      <c r="F22" s="10" t="str">
        <f t="shared" ca="1" si="2"/>
        <v>UP</v>
      </c>
      <c r="G22" s="11" t="str">
        <f t="shared" ca="1" si="3"/>
        <v>UP</v>
      </c>
      <c r="H22" s="10">
        <f ca="1">_xll.Nimble_SubscribeRealtime("NFO",CONCATENATE($Z$6&amp;$O$4&amp;$AA$6&amp;$P$4&amp;$AA$6&amp;$D$6&amp;$AA$6&amp;M22),"TotalQtyTraded")</f>
        <v>2525700</v>
      </c>
      <c r="I22" s="10">
        <f ca="1">_xll.Nimble_SubscribeRealtime("NFO",CONCATENATE($Z$6&amp;$O$4&amp;$AA$6&amp;$P$4&amp;$AA$6&amp;$D$6&amp;$AA$6&amp;M22),"OpenInterest")</f>
        <v>891900</v>
      </c>
      <c r="J22" s="10">
        <f ca="1">_xll.Nimble_SubscribeRealtime("NFO",CONCATENATE($Z$6&amp;$O$4&amp;$AA$6&amp;$P$4&amp;$AA$6&amp;$D$6&amp;$AA$6&amp;M22),"OpenInterestChange")</f>
        <v>135750</v>
      </c>
      <c r="K22" s="10">
        <f ca="1">_xll.Nimble_SubscribeRealtime("NFO",CONCATENATE($Z$6&amp;$O$4&amp;$AA$6&amp;$P$4&amp;$AA$6&amp;$D$6&amp;$AA$6&amp;M22),"PriceChange")</f>
        <v>1.5</v>
      </c>
      <c r="L22" s="10">
        <f ca="1">_xll.Nimble_SubscribeRealtime("NFO",CONCATENATE($Z$6&amp;$O$4&amp;$AA$6&amp;$P$4&amp;$AA$6&amp;$D$6&amp;$AA$6&amp;M22),"LastTradePrice")</f>
        <v>3.4</v>
      </c>
      <c r="M22" s="21">
        <f ca="1">M21+N4</f>
        <v>15050</v>
      </c>
      <c r="N22" s="10">
        <f ca="1">_xll.Nimble_SubscribeRealtime("NFO",CONCATENATE($Z$6&amp;$O$4&amp;$AA$6&amp;$P$4&amp;$AA$6&amp;$N$6&amp;$AA$6&amp;M22),"LastTradePrice")</f>
        <v>309</v>
      </c>
      <c r="O22" s="10">
        <f ca="1">_xll.Nimble_SubscribeRealtime("NFO",CONCATENATE($Z$6&amp;$O$4&amp;$AA$6&amp;$P$4&amp;$AA$6&amp;$N$6&amp;$AA$6&amp;M22),"PriceChange")</f>
        <v>-90.65</v>
      </c>
      <c r="P22" s="10">
        <f ca="1">_xll.Nimble_SubscribeRealtime("NFO",CONCATENATE($Z$6&amp;$O$4&amp;$AA$6&amp;$P$4&amp;$AA$6&amp;$N$6&amp;$AA$6&amp;M22),"OpenInterestChange")</f>
        <v>2250</v>
      </c>
      <c r="Q22" s="10">
        <f ca="1">_xll.Nimble_SubscribeRealtime("NFO",CONCATENATE($Z$6&amp;$O$4&amp;$AA$6&amp;$P$4&amp;$AA$6&amp;$N$6&amp;$AA$6&amp;M22),"OpenInterest")</f>
        <v>15000</v>
      </c>
      <c r="R22" s="10">
        <f ca="1">_xll.Nimble_SubscribeRealtime("NFO",CONCATENATE($Z$6&amp;$O$4&amp;$AA$6&amp;$P$4&amp;$AA$6&amp;$N$6&amp;$AA$6&amp;M22),"TotalQtyTraded")</f>
        <v>8475</v>
      </c>
      <c r="S22" s="10" t="str">
        <f t="shared" ca="1" si="4"/>
        <v>DOWN</v>
      </c>
      <c r="T22" s="10" t="str">
        <f t="shared" ca="1" si="5"/>
        <v>UP</v>
      </c>
      <c r="U22" s="10" t="str">
        <f t="shared" ca="1" si="6"/>
        <v>Short Buildup</v>
      </c>
      <c r="V22" s="10" t="str">
        <f t="shared" ca="1" si="7"/>
        <v>BEARISH</v>
      </c>
    </row>
  </sheetData>
  <mergeCells count="3">
    <mergeCell ref="D6:L6"/>
    <mergeCell ref="N6:V6"/>
    <mergeCell ref="D2:V2"/>
  </mergeCells>
  <conditionalFormatting sqref="S8:S22">
    <cfRule type="containsText" dxfId="19" priority="24" operator="containsText" text="DOWN">
      <formula>NOT(ISERROR(SEARCH("DOWN",S8)))</formula>
    </cfRule>
    <cfRule type="containsText" dxfId="18" priority="25" operator="containsText" text="UP">
      <formula>NOT(ISERROR(SEARCH("UP",S8)))</formula>
    </cfRule>
  </conditionalFormatting>
  <conditionalFormatting sqref="T8:T22">
    <cfRule type="containsText" dxfId="17" priority="22" operator="containsText" text="DOWN">
      <formula>NOT(ISERROR(SEARCH("DOWN",T8)))</formula>
    </cfRule>
    <cfRule type="containsText" dxfId="16" priority="23" operator="containsText" text="UP">
      <formula>NOT(ISERROR(SEARCH("UP",T8)))</formula>
    </cfRule>
  </conditionalFormatting>
  <conditionalFormatting sqref="U8:U22">
    <cfRule type="containsText" dxfId="15" priority="18" operator="containsText" text="Short Buildup">
      <formula>NOT(ISERROR(SEARCH("Short Buildup",U8)))</formula>
    </cfRule>
    <cfRule type="containsText" dxfId="14" priority="19" operator="containsText" text="Long Liquidation">
      <formula>NOT(ISERROR(SEARCH("Long Liquidation",U8)))</formula>
    </cfRule>
    <cfRule type="containsText" dxfId="13" priority="20" operator="containsText" text="Short covering">
      <formula>NOT(ISERROR(SEARCH("Short covering",U8)))</formula>
    </cfRule>
    <cfRule type="containsText" dxfId="12" priority="21" operator="containsText" text="Long Buildup">
      <formula>NOT(ISERROR(SEARCH("Long Buildup",U8)))</formula>
    </cfRule>
  </conditionalFormatting>
  <conditionalFormatting sqref="V8:V22">
    <cfRule type="containsText" dxfId="11" priority="16" operator="containsText" text="BEARISH">
      <formula>NOT(ISERROR(SEARCH("BEARISH",V8)))</formula>
    </cfRule>
    <cfRule type="containsText" dxfId="10" priority="17" operator="containsText" text="BULLISH">
      <formula>NOT(ISERROR(SEARCH("BULLISH",V8)))</formula>
    </cfRule>
  </conditionalFormatting>
  <conditionalFormatting sqref="G8:G22">
    <cfRule type="endsWith" dxfId="9" priority="15" operator="endsWith" text="UP">
      <formula>RIGHT(G8,LEN("UP"))="UP"</formula>
    </cfRule>
  </conditionalFormatting>
  <conditionalFormatting sqref="G8:G22">
    <cfRule type="containsText" dxfId="8" priority="14" operator="containsText" text="DOWN">
      <formula>NOT(ISERROR(SEARCH("DOWN",G8)))</formula>
    </cfRule>
  </conditionalFormatting>
  <conditionalFormatting sqref="F8:F22">
    <cfRule type="containsText" dxfId="7" priority="12" operator="containsText" text="DOWN">
      <formula>NOT(ISERROR(SEARCH("DOWN",F8)))</formula>
    </cfRule>
    <cfRule type="containsText" dxfId="6" priority="13" operator="containsText" text="UP">
      <formula>NOT(ISERROR(SEARCH("UP",F8)))</formula>
    </cfRule>
  </conditionalFormatting>
  <conditionalFormatting sqref="E8:E22">
    <cfRule type="containsText" dxfId="5" priority="11" operator="containsText" text="Short Buildup">
      <formula>NOT(ISERROR(SEARCH("Short Buildup",E8)))</formula>
    </cfRule>
  </conditionalFormatting>
  <conditionalFormatting sqref="E8:E22">
    <cfRule type="containsText" dxfId="4" priority="9" operator="containsText" text="Short covering">
      <formula>NOT(ISERROR(SEARCH("Short covering",E8)))</formula>
    </cfRule>
    <cfRule type="containsText" dxfId="3" priority="10" operator="containsText" text="Long Liquidation">
      <formula>NOT(ISERROR(SEARCH("Long Liquidation",E8)))</formula>
    </cfRule>
  </conditionalFormatting>
  <conditionalFormatting sqref="E8:E22">
    <cfRule type="containsText" dxfId="2" priority="8" operator="containsText" text="Long Buildup">
      <formula>NOT(ISERROR(SEARCH("Long Buildup",E8)))</formula>
    </cfRule>
  </conditionalFormatting>
  <conditionalFormatting sqref="D8:D22">
    <cfRule type="containsText" dxfId="1" priority="6" operator="containsText" text="BEARISH">
      <formula>NOT(ISERROR(SEARCH("BEARISH",D8)))</formula>
    </cfRule>
    <cfRule type="containsText" dxfId="0" priority="7" operator="containsText" text="BULLISH">
      <formula>NOT(ISERROR(SEARCH("BULLISH",D8)))</formula>
    </cfRule>
  </conditionalFormatting>
  <conditionalFormatting sqref="K8:K22">
    <cfRule type="colorScale" priority="5">
      <colorScale>
        <cfvo type="min"/>
        <cfvo type="max"/>
        <color theme="9" tint="-0.249977111117893"/>
        <color rgb="FF00B050"/>
      </colorScale>
    </cfRule>
  </conditionalFormatting>
  <conditionalFormatting sqref="O8:O22">
    <cfRule type="colorScale" priority="4">
      <colorScale>
        <cfvo type="min"/>
        <cfvo type="max"/>
        <color theme="9" tint="-0.249977111117893"/>
        <color rgb="FF00B050"/>
      </colorScale>
    </cfRule>
  </conditionalFormatting>
  <conditionalFormatting sqref="R8:R22">
    <cfRule type="dataBar" priority="3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{A7691084-11AD-4146-8064-DEBC7AD187EA}</x14:id>
        </ext>
      </extLst>
    </cfRule>
  </conditionalFormatting>
  <conditionalFormatting sqref="H8:H22">
    <cfRule type="dataBar" priority="1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{7FB9B627-386F-44AA-B559-D3AAD76D103F}</x14:id>
        </ext>
      </extLst>
    </cfRule>
  </conditionalFormatting>
  <dataValidations count="3">
    <dataValidation type="list" allowBlank="1" showInputMessage="1" showErrorMessage="1" sqref="O4">
      <formula1>$Z$4:$Z$5</formula1>
    </dataValidation>
    <dataValidation type="list" allowBlank="1" showInputMessage="1" showErrorMessage="1" sqref="N4">
      <formula1>$Y$4:$Y$5</formula1>
    </dataValidation>
    <dataValidation type="list" allowBlank="1" showInputMessage="1" showErrorMessage="1" sqref="P4">
      <formula1>$AA$8:$AA$17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691084-11AD-4146-8064-DEBC7AD187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R8:R22</xm:sqref>
        </x14:conditionalFormatting>
        <x14:conditionalFormatting xmlns:xm="http://schemas.microsoft.com/office/excel/2006/main">
          <x14:cfRule type="dataBar" id="{7FB9B627-386F-44AA-B559-D3AAD76D10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H8:H22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GFDL Network</dc:creator>
  <cp:lastModifiedBy>GFDL Network</cp:lastModifiedBy>
  <dcterms:created xsi:type="dcterms:W3CDTF">2021-04-27T09:24:11Z</dcterms:created>
  <dcterms:modified xsi:type="dcterms:W3CDTF">2021-04-28T04:52:43Z</dcterms:modified>
</cp:coreProperties>
</file>